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Y:\5 Конкурсы\3 Конкурсы РКС Москва\1. Автозаводская\Сверление отверстий\Тендерная документация\"/>
    </mc:Choice>
  </mc:AlternateContent>
  <bookViews>
    <workbookView xWindow="0" yWindow="0" windowWidth="28800" windowHeight="12300" tabRatio="500"/>
  </bookViews>
  <sheets>
    <sheet name="Устройство отверстий" sheetId="21" r:id="rId1"/>
  </sheets>
  <definedNames>
    <definedName name="_xlnm._FilterDatabase" localSheetId="0" hidden="1">'Устройство отверстий'!$A$18:$K$18</definedName>
    <definedName name="_xlnm.Print_Titles" localSheetId="0">'Устройство отверстий'!$16:$16</definedName>
    <definedName name="_xlnm.Print_Area" localSheetId="0">'Устройство отверстий'!$A$1:$L$155</definedName>
  </definedNames>
  <calcPr calcId="162913" fullPrecision="0"/>
</workbook>
</file>

<file path=xl/calcChain.xml><?xml version="1.0" encoding="utf-8"?>
<calcChain xmlns="http://schemas.openxmlformats.org/spreadsheetml/2006/main">
  <c r="I21" i="21" l="1"/>
  <c r="J21" i="21"/>
  <c r="F91" i="21" l="1"/>
  <c r="F56" i="21"/>
  <c r="J104" i="21" l="1"/>
  <c r="J103" i="21" s="1"/>
  <c r="I104" i="21"/>
  <c r="I103" i="21" s="1"/>
  <c r="H104" i="21"/>
  <c r="K104" i="21" s="1"/>
  <c r="K103" i="21" s="1"/>
  <c r="J102" i="21"/>
  <c r="I102" i="21"/>
  <c r="H102" i="21"/>
  <c r="K102" i="21" s="1"/>
  <c r="J101" i="21"/>
  <c r="I101" i="21"/>
  <c r="H101" i="21"/>
  <c r="K101" i="21" s="1"/>
  <c r="J100" i="21"/>
  <c r="I100" i="21"/>
  <c r="H100" i="21"/>
  <c r="K100" i="21" s="1"/>
  <c r="J94" i="21"/>
  <c r="I94" i="21"/>
  <c r="H94" i="21"/>
  <c r="K94" i="21" s="1"/>
  <c r="J93" i="21"/>
  <c r="I93" i="21"/>
  <c r="H93" i="21"/>
  <c r="K93" i="21" s="1"/>
  <c r="J92" i="21"/>
  <c r="I92" i="21"/>
  <c r="H92" i="21"/>
  <c r="K92" i="21" s="1"/>
  <c r="J91" i="21"/>
  <c r="I91" i="21"/>
  <c r="H91" i="21"/>
  <c r="K91" i="21" s="1"/>
  <c r="I99" i="21" l="1"/>
  <c r="K90" i="21"/>
  <c r="I90" i="21"/>
  <c r="J90" i="21"/>
  <c r="K99" i="21"/>
  <c r="J99" i="21"/>
  <c r="H98" i="21"/>
  <c r="H97" i="21"/>
  <c r="J96" i="21"/>
  <c r="E98" i="21"/>
  <c r="J98" i="21" s="1"/>
  <c r="E97" i="21"/>
  <c r="F96" i="21" s="1"/>
  <c r="H96" i="21" s="1"/>
  <c r="K96" i="21" s="1"/>
  <c r="I96" i="21" l="1"/>
  <c r="K97" i="21"/>
  <c r="I97" i="21"/>
  <c r="J97" i="21"/>
  <c r="I98" i="21"/>
  <c r="J95" i="21"/>
  <c r="K98" i="21"/>
  <c r="H81" i="21"/>
  <c r="H80" i="21"/>
  <c r="J79" i="21"/>
  <c r="H78" i="21"/>
  <c r="H77" i="21"/>
  <c r="J76" i="21"/>
  <c r="H75" i="21"/>
  <c r="H74" i="21"/>
  <c r="J73" i="21"/>
  <c r="J72" i="21"/>
  <c r="I72" i="21"/>
  <c r="H72" i="21"/>
  <c r="K72" i="21" s="1"/>
  <c r="H71" i="21"/>
  <c r="J70" i="21"/>
  <c r="H69" i="21"/>
  <c r="H68" i="21"/>
  <c r="J67" i="21"/>
  <c r="E77" i="21"/>
  <c r="E74" i="21"/>
  <c r="E71" i="21"/>
  <c r="E68" i="21"/>
  <c r="F67" i="21" s="1"/>
  <c r="H67" i="21" s="1"/>
  <c r="K67" i="21" s="1"/>
  <c r="E69" i="21"/>
  <c r="J69" i="21" s="1"/>
  <c r="E72" i="21"/>
  <c r="E75" i="21"/>
  <c r="J75" i="21" s="1"/>
  <c r="E78" i="21"/>
  <c r="J78" i="21" s="1"/>
  <c r="E80" i="21"/>
  <c r="E81" i="21"/>
  <c r="J81" i="21" s="1"/>
  <c r="K95" i="21" l="1"/>
  <c r="I95" i="21"/>
  <c r="J71" i="21"/>
  <c r="F70" i="21"/>
  <c r="J74" i="21"/>
  <c r="F73" i="21"/>
  <c r="I67" i="21"/>
  <c r="K68" i="21"/>
  <c r="J80" i="21"/>
  <c r="F79" i="21"/>
  <c r="J77" i="21"/>
  <c r="F76" i="21"/>
  <c r="K78" i="21"/>
  <c r="I68" i="21"/>
  <c r="J68" i="21"/>
  <c r="K69" i="21"/>
  <c r="K81" i="21"/>
  <c r="I75" i="21"/>
  <c r="K71" i="21"/>
  <c r="I78" i="21"/>
  <c r="K75" i="21"/>
  <c r="I71" i="21"/>
  <c r="I74" i="21"/>
  <c r="K80" i="21"/>
  <c r="I80" i="21"/>
  <c r="K77" i="21"/>
  <c r="I69" i="21"/>
  <c r="I77" i="21"/>
  <c r="I81" i="21"/>
  <c r="K74" i="21"/>
  <c r="J89" i="21"/>
  <c r="I89" i="21"/>
  <c r="H89" i="21"/>
  <c r="K89" i="21" s="1"/>
  <c r="H88" i="21"/>
  <c r="H87" i="21"/>
  <c r="J86" i="21"/>
  <c r="H85" i="21"/>
  <c r="H84" i="21"/>
  <c r="J83" i="21"/>
  <c r="H66" i="21"/>
  <c r="J65" i="21"/>
  <c r="I65" i="21"/>
  <c r="H65" i="21"/>
  <c r="K65" i="21" s="1"/>
  <c r="J64" i="21"/>
  <c r="I64" i="21"/>
  <c r="H64" i="21"/>
  <c r="K64" i="21" s="1"/>
  <c r="J63" i="21"/>
  <c r="I63" i="21"/>
  <c r="H63" i="21"/>
  <c r="K63" i="21" s="1"/>
  <c r="J62" i="21"/>
  <c r="I62" i="21"/>
  <c r="H62" i="21"/>
  <c r="K62" i="21" s="1"/>
  <c r="J61" i="21"/>
  <c r="J60" i="21"/>
  <c r="I60" i="21"/>
  <c r="H60" i="21"/>
  <c r="K60" i="21" s="1"/>
  <c r="J59" i="21"/>
  <c r="I59" i="21"/>
  <c r="H59" i="21"/>
  <c r="K59" i="21" s="1"/>
  <c r="J58" i="21"/>
  <c r="I58" i="21"/>
  <c r="H58" i="21"/>
  <c r="K58" i="21" s="1"/>
  <c r="J57" i="21"/>
  <c r="I57" i="21"/>
  <c r="H57" i="21"/>
  <c r="K57" i="21" s="1"/>
  <c r="J56" i="21"/>
  <c r="I56" i="21"/>
  <c r="H56" i="21"/>
  <c r="K56" i="21" s="1"/>
  <c r="H54" i="21"/>
  <c r="H53" i="21"/>
  <c r="J52" i="21"/>
  <c r="I52" i="21"/>
  <c r="H52" i="21"/>
  <c r="K52" i="21" s="1"/>
  <c r="J51" i="21"/>
  <c r="I51" i="21"/>
  <c r="H51" i="21"/>
  <c r="K51" i="21" s="1"/>
  <c r="J50" i="21"/>
  <c r="J49" i="21"/>
  <c r="I49" i="21"/>
  <c r="H49" i="21"/>
  <c r="K49" i="21" s="1"/>
  <c r="J48" i="21"/>
  <c r="I48" i="21"/>
  <c r="H48" i="21"/>
  <c r="K48" i="21" s="1"/>
  <c r="J47" i="21"/>
  <c r="I47" i="21"/>
  <c r="H47" i="21"/>
  <c r="K47" i="21" s="1"/>
  <c r="J46" i="21"/>
  <c r="I46" i="21"/>
  <c r="H46" i="21"/>
  <c r="K46" i="21" s="1"/>
  <c r="J45" i="21"/>
  <c r="I45" i="21"/>
  <c r="H45" i="21"/>
  <c r="K45" i="21" s="1"/>
  <c r="J44" i="21"/>
  <c r="I44" i="21"/>
  <c r="H44" i="21"/>
  <c r="K44" i="21" s="1"/>
  <c r="J43" i="21"/>
  <c r="I43" i="21"/>
  <c r="H43" i="21"/>
  <c r="K43" i="21" s="1"/>
  <c r="J42" i="21"/>
  <c r="I42" i="21"/>
  <c r="H42" i="21"/>
  <c r="K42" i="21" s="1"/>
  <c r="J41" i="21"/>
  <c r="I41" i="21"/>
  <c r="H41" i="21"/>
  <c r="K41" i="21" s="1"/>
  <c r="J40" i="21"/>
  <c r="I40" i="21"/>
  <c r="H40" i="21"/>
  <c r="K40" i="21" s="1"/>
  <c r="J39" i="21"/>
  <c r="I39" i="21"/>
  <c r="H39" i="21"/>
  <c r="K39" i="21" s="1"/>
  <c r="J38" i="21"/>
  <c r="I38" i="21"/>
  <c r="H38" i="21"/>
  <c r="K38" i="21" s="1"/>
  <c r="J37" i="21"/>
  <c r="I37" i="21"/>
  <c r="H37" i="21"/>
  <c r="K37" i="21" s="1"/>
  <c r="J36" i="21"/>
  <c r="I36" i="21"/>
  <c r="H36" i="21"/>
  <c r="K36" i="21" s="1"/>
  <c r="J35" i="21"/>
  <c r="I35" i="21"/>
  <c r="H35" i="21"/>
  <c r="K35" i="21" s="1"/>
  <c r="J34" i="21"/>
  <c r="I34" i="21"/>
  <c r="H34" i="21"/>
  <c r="K34" i="21" s="1"/>
  <c r="J33" i="21"/>
  <c r="I33" i="21"/>
  <c r="H33" i="21"/>
  <c r="K33" i="21" s="1"/>
  <c r="H31" i="21"/>
  <c r="H30" i="21"/>
  <c r="H29" i="21"/>
  <c r="J28" i="21"/>
  <c r="I28" i="21"/>
  <c r="H28" i="21"/>
  <c r="K28" i="21" s="1"/>
  <c r="J27" i="21"/>
  <c r="J24" i="21"/>
  <c r="I76" i="21" l="1"/>
  <c r="H76" i="21"/>
  <c r="K76" i="21" s="1"/>
  <c r="I79" i="21"/>
  <c r="H79" i="21"/>
  <c r="K79" i="21" s="1"/>
  <c r="I73" i="21"/>
  <c r="H73" i="21"/>
  <c r="K73" i="21" s="1"/>
  <c r="I70" i="21"/>
  <c r="H70" i="21"/>
  <c r="K70" i="21" s="1"/>
  <c r="E87" i="21"/>
  <c r="E84" i="21"/>
  <c r="E88" i="21"/>
  <c r="E85" i="21"/>
  <c r="F83" i="21" l="1"/>
  <c r="H83" i="21"/>
  <c r="K83" i="21" s="1"/>
  <c r="I83" i="21"/>
  <c r="F86" i="21"/>
  <c r="I85" i="21"/>
  <c r="J85" i="21"/>
  <c r="J88" i="21"/>
  <c r="I88" i="21"/>
  <c r="J84" i="21"/>
  <c r="I84" i="21"/>
  <c r="J87" i="21"/>
  <c r="I87" i="21"/>
  <c r="K85" i="21"/>
  <c r="K88" i="21"/>
  <c r="K84" i="21"/>
  <c r="K87" i="21"/>
  <c r="E30" i="21"/>
  <c r="E29" i="21"/>
  <c r="I86" i="21" l="1"/>
  <c r="H86" i="21"/>
  <c r="K86" i="21" s="1"/>
  <c r="K82" i="21" s="1"/>
  <c r="I82" i="21"/>
  <c r="J82" i="21"/>
  <c r="J29" i="21"/>
  <c r="I29" i="21"/>
  <c r="K29" i="21"/>
  <c r="J30" i="21"/>
  <c r="I30" i="21"/>
  <c r="K30" i="21"/>
  <c r="E66" i="21"/>
  <c r="F61" i="21" s="1"/>
  <c r="E53" i="21"/>
  <c r="I61" i="21" l="1"/>
  <c r="H61" i="21"/>
  <c r="K61" i="21" s="1"/>
  <c r="J66" i="21"/>
  <c r="J55" i="21" s="1"/>
  <c r="I66" i="21"/>
  <c r="I55" i="21" s="1"/>
  <c r="K66" i="21"/>
  <c r="J53" i="21"/>
  <c r="I53" i="21"/>
  <c r="K53" i="21"/>
  <c r="E23" i="21"/>
  <c r="F21" i="21" s="1"/>
  <c r="E26" i="21"/>
  <c r="F24" i="21" s="1"/>
  <c r="E31" i="21"/>
  <c r="F27" i="21" s="1"/>
  <c r="I24" i="21" l="1"/>
  <c r="H24" i="21"/>
  <c r="K24" i="21" s="1"/>
  <c r="I27" i="21"/>
  <c r="H27" i="21"/>
  <c r="K27" i="21" s="1"/>
  <c r="H21" i="21"/>
  <c r="K21" i="21" s="1"/>
  <c r="I31" i="21"/>
  <c r="J31" i="21"/>
  <c r="K31" i="21"/>
  <c r="K55" i="21"/>
  <c r="E54" i="21"/>
  <c r="F50" i="21" s="1"/>
  <c r="H50" i="21" l="1"/>
  <c r="K50" i="21" s="1"/>
  <c r="I50" i="21"/>
  <c r="K20" i="21"/>
  <c r="J54" i="21"/>
  <c r="J32" i="21" s="1"/>
  <c r="I54" i="21"/>
  <c r="K54" i="21"/>
  <c r="K32" i="21" s="1"/>
  <c r="I20" i="21"/>
  <c r="J20" i="21"/>
  <c r="I32" i="21" l="1"/>
  <c r="I105" i="21" s="1"/>
  <c r="I19" i="21" s="1"/>
  <c r="I18" i="21" s="1"/>
  <c r="J105" i="21"/>
  <c r="J19" i="21" s="1"/>
  <c r="J18" i="21" s="1"/>
  <c r="K105" i="21"/>
  <c r="L106" i="21"/>
  <c r="K106" i="21" l="1"/>
  <c r="K19" i="21"/>
  <c r="K18" i="21" s="1"/>
</calcChain>
</file>

<file path=xl/sharedStrings.xml><?xml version="1.0" encoding="utf-8"?>
<sst xmlns="http://schemas.openxmlformats.org/spreadsheetml/2006/main" count="322" uniqueCount="226">
  <si>
    <t>Ед.изм</t>
  </si>
  <si>
    <t>Наименование позиции</t>
  </si>
  <si>
    <t>№ п/п</t>
  </si>
  <si>
    <t>Кол-во</t>
  </si>
  <si>
    <t>Стоимость на ед. с НДС, руб</t>
  </si>
  <si>
    <t>Стоимость всего с НДС, руб</t>
  </si>
  <si>
    <t>Материалы</t>
  </si>
  <si>
    <t>Всего</t>
  </si>
  <si>
    <t>1</t>
  </si>
  <si>
    <t>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</si>
  <si>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</si>
  <si>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</si>
  <si>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</si>
  <si>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Объемы работ принимаются фактически выполнненые.</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</si>
  <si>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</si>
  <si>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</si>
  <si>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</si>
  <si>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</si>
  <si>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</si>
  <si>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</si>
  <si>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1.2</t>
  </si>
  <si>
    <t>1.3</t>
  </si>
  <si>
    <t>2</t>
  </si>
  <si>
    <t>2.1</t>
  </si>
  <si>
    <t>2.2</t>
  </si>
  <si>
    <t>2.3</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</si>
  <si>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</si>
  <si>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</si>
  <si>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</si>
  <si>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</si>
  <si>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</si>
  <si>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</si>
  <si>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</si>
  <si>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</si>
  <si>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</si>
  <si>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</si>
  <si>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</si>
  <si>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</si>
  <si>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</si>
  <si>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</si>
  <si>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</si>
  <si>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</si>
  <si>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</si>
  <si>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водоснобжения, электроснабжением, водоотведением и прочие вопросы прямо или косвенно влияющие на производстов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</si>
  <si>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r>
      <t xml:space="preserve">___________________ </t>
    </r>
    <r>
      <rPr>
        <b/>
        <sz val="12"/>
        <rFont val="Times New Roman"/>
        <family val="1"/>
        <charset val="204"/>
      </rPr>
      <t xml:space="preserve">А. Ю. Поташев </t>
    </r>
    <r>
      <rPr>
        <sz val="12"/>
        <rFont val="Times New Roman"/>
        <family val="2"/>
        <charset val="204"/>
      </rPr>
      <t xml:space="preserve">
М.П.</t>
    </r>
  </si>
  <si>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</si>
  <si>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</si>
  <si>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</si>
  <si>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</si>
  <si>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</si>
  <si>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</si>
  <si>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</si>
  <si>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</si>
  <si>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</si>
  <si>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</si>
  <si>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</si>
  <si>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</si>
  <si>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</si>
  <si>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</si>
  <si>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</si>
  <si>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</si>
  <si>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</si>
  <si>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</si>
  <si>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</si>
  <si>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</si>
  <si>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</si>
  <si>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</si>
  <si>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</si>
  <si>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Классификатор</t>
  </si>
  <si>
    <t>шт.</t>
  </si>
  <si>
    <t>2.4</t>
  </si>
  <si>
    <t>2.5</t>
  </si>
  <si>
    <t>2.6</t>
  </si>
  <si>
    <t>1. В единичных расценках учтена последовательность операций и трудозатраты по устройству работ.</t>
  </si>
  <si>
    <t>Устройство отверстий</t>
  </si>
  <si>
    <t>2.7</t>
  </si>
  <si>
    <t>Итого с НДС</t>
  </si>
  <si>
    <t>в том числе НДС 20%</t>
  </si>
  <si>
    <t>Прочие материалы(шт.)</t>
  </si>
  <si>
    <t>Помещение ТП (ЖБ плита перекрытия на отм.-2,800)</t>
  </si>
  <si>
    <t>м3</t>
  </si>
  <si>
    <t>1.3.1</t>
  </si>
  <si>
    <t>1.3.3</t>
  </si>
  <si>
    <t>кг.</t>
  </si>
  <si>
    <r>
      <t xml:space="preserve">Арматура </t>
    </r>
    <r>
      <rPr>
        <sz val="12"/>
        <rFont val="Arial Narrow"/>
        <family val="2"/>
        <charset val="204"/>
      </rPr>
      <t>Ø</t>
    </r>
    <r>
      <rPr>
        <i/>
        <sz val="12"/>
        <rFont val="Times New Roman"/>
        <family val="1"/>
        <charset val="204"/>
      </rPr>
      <t>12 А500С по ГОСТ 34028 - 2016</t>
    </r>
  </si>
  <si>
    <t>Бетонная смесь В25</t>
  </si>
  <si>
    <t>1.3.4</t>
  </si>
  <si>
    <t>1.3.5</t>
  </si>
  <si>
    <t>1.1.1</t>
  </si>
  <si>
    <t>1.1.2</t>
  </si>
  <si>
    <t>1.2.1</t>
  </si>
  <si>
    <t>1.2.3</t>
  </si>
  <si>
    <t>Наименование работ: Комплекс работ на устройство отверстий</t>
  </si>
  <si>
    <t>3</t>
  </si>
  <si>
    <t>3.1</t>
  </si>
  <si>
    <t>3.2</t>
  </si>
  <si>
    <t>3.3</t>
  </si>
  <si>
    <t>3.4</t>
  </si>
  <si>
    <t>3.5</t>
  </si>
  <si>
    <t>3.6</t>
  </si>
  <si>
    <t xml:space="preserve">Стены технического этажа в осях Е.К1; С.К2; 8.К2 </t>
  </si>
  <si>
    <t>Стены корпуса 2, 2-3й этаж в осях 1.К2-4.К2/Р.К2; 1.К2-4.К2/П.К2</t>
  </si>
  <si>
    <t>3.1.1</t>
  </si>
  <si>
    <t>3.1.2</t>
  </si>
  <si>
    <t>3.1.3</t>
  </si>
  <si>
    <t>3.1.4</t>
  </si>
  <si>
    <t>3.2.1</t>
  </si>
  <si>
    <t>3.2.2</t>
  </si>
  <si>
    <t>3.2.3</t>
  </si>
  <si>
    <t>3.2.4</t>
  </si>
  <si>
    <t>3.2.5</t>
  </si>
  <si>
    <t>Шпилька ∅18 L=350мм по ГОСТ 34028-2016 масса ед. 0,7кг</t>
  </si>
  <si>
    <t>3.3.1</t>
  </si>
  <si>
    <t>3.3.2</t>
  </si>
  <si>
    <t>3.4.1</t>
  </si>
  <si>
    <t>3.4.2</t>
  </si>
  <si>
    <t>3.5.1</t>
  </si>
  <si>
    <t>3.5.2</t>
  </si>
  <si>
    <t>3.7</t>
  </si>
  <si>
    <t>3.6.1</t>
  </si>
  <si>
    <t>3.6.2</t>
  </si>
  <si>
    <t>3.7.1</t>
  </si>
  <si>
    <t>3.7.2</t>
  </si>
  <si>
    <t>Шпилька ∅18 L=400мм по ГОСТ 34028-2016 масса ед. 0,80кг</t>
  </si>
  <si>
    <t>4</t>
  </si>
  <si>
    <t>4.1</t>
  </si>
  <si>
    <t>4.2</t>
  </si>
  <si>
    <t>4.3</t>
  </si>
  <si>
    <t>4.1.1</t>
  </si>
  <si>
    <t>4.1.2</t>
  </si>
  <si>
    <t>Обрамление отверстия 300х300мм</t>
  </si>
  <si>
    <t>Обрамление отверстия 250х250мм</t>
  </si>
  <si>
    <t>5</t>
  </si>
  <si>
    <t>4.2.1</t>
  </si>
  <si>
    <t>4.2.2</t>
  </si>
  <si>
    <t>Плита покрытия стилобата (раздел КЖ04 изм. 1)</t>
  </si>
  <si>
    <t xml:space="preserve">Швеллер №27 Lобщ=5920 мм по ГОСТ 8240-89 </t>
  </si>
  <si>
    <t>Швеллер №27 Lобщ=3160 мм по ГОСТ 8240-89</t>
  </si>
  <si>
    <t>Швеллер №27 Lобщ=3760 мм по ГОСТ 8240-89</t>
  </si>
  <si>
    <t>Тут</t>
  </si>
  <si>
    <t>Уголок 100х10 Lобщ=5800мм по ГОСТ 8509-93</t>
  </si>
  <si>
    <t xml:space="preserve"> Полоса 4х100 L=230мм ГОСТ  19903-2015</t>
  </si>
  <si>
    <t>Уголок 100х10 Lобщ=2400мм по ГОСТ 8509-93</t>
  </si>
  <si>
    <t xml:space="preserve"> Полоса 4х100х180 по ГОСТ  19903-76*</t>
  </si>
  <si>
    <t>Шпилька ∅18 L=350мм по ГОСТ 34028-2016</t>
  </si>
  <si>
    <t>Уголок 100х10 Lобщ=1300мм по ГОСТ 8509-93</t>
  </si>
  <si>
    <t xml:space="preserve"> Полоса 4х300х500 по ГОСТ  19903-76*</t>
  </si>
  <si>
    <t>2.8</t>
  </si>
  <si>
    <t>2.9</t>
  </si>
  <si>
    <t>2.10</t>
  </si>
  <si>
    <t>2.11</t>
  </si>
  <si>
    <t>2.12</t>
  </si>
  <si>
    <t>2.13</t>
  </si>
  <si>
    <t>2.14</t>
  </si>
  <si>
    <t>2.15</t>
  </si>
  <si>
    <t>2.16</t>
  </si>
  <si>
    <t>2.17</t>
  </si>
  <si>
    <t>2.18</t>
  </si>
  <si>
    <t>2.18.1</t>
  </si>
  <si>
    <t>2.18.2</t>
  </si>
  <si>
    <t>2.18.3</t>
  </si>
  <si>
    <t>2.18.4</t>
  </si>
  <si>
    <t>Плита перекрытия корпуса 3 над 2-16 эт.</t>
  </si>
  <si>
    <t>Обрамление отверстия 900х900мм</t>
  </si>
  <si>
    <t>5.1</t>
  </si>
  <si>
    <t>5.1.1</t>
  </si>
  <si>
    <t>5.1.2</t>
  </si>
  <si>
    <t>Рем сострав для обрамления проема</t>
  </si>
  <si>
    <t>6</t>
  </si>
  <si>
    <t>Заделка проема прямоугольного сечения 500х700 мм в ЖБ плите перекрытия толщ. 250 мм</t>
  </si>
  <si>
    <t>м2</t>
  </si>
  <si>
    <t>ЖБ стены подземной и надземной части</t>
  </si>
  <si>
    <t>ЖБ плиты перекрытий и покрытий</t>
  </si>
  <si>
    <t>7</t>
  </si>
  <si>
    <t>Балка над рампой (паркинг)</t>
  </si>
  <si>
    <t>Двутавр №20, L=1000 мм по ГОСТ 8239-89 (2 шт.)</t>
  </si>
  <si>
    <t>Усиление армирования балки арматуров ф6 А500С</t>
  </si>
  <si>
    <t>Восстановление защитного слоя бетона составом "Скрепа М-500"</t>
  </si>
  <si>
    <t>5.1.3</t>
  </si>
  <si>
    <t>6.1</t>
  </si>
  <si>
    <t>6.1.1</t>
  </si>
  <si>
    <t>6.1.2</t>
  </si>
  <si>
    <t>7.1</t>
  </si>
  <si>
    <t>7.2</t>
  </si>
  <si>
    <t>7.3</t>
  </si>
  <si>
    <t>8</t>
  </si>
  <si>
    <t>8.1</t>
  </si>
  <si>
    <t>Устройство проема прямоугольного сечения 300х800 мм в ЖБ плите перекрытия толщ. 250 мм с последующим обрамлением (погрузка бетонного боя в контейнер подрядчика с последующим вывозом)</t>
  </si>
  <si>
    <t>Устройство проема прямоугольного сечения 400х1100 мм в ЖБ плите перекрытия толщ. 250 мм с последующим обрамлением (погрузка бетонного боя в контейнер подрядчика с последующим вывозом)</t>
  </si>
  <si>
    <t>Устройство отверстия круглого сечения коронкой ∅152 мм в ЖБ стене толщ. 300 мм (погрузка бетонного боя в контейнер подрядчика с последующим вывозом)</t>
  </si>
  <si>
    <t>Устройство отверстия круглого сечения коронкой ∅162 мм в ЖБ стене толщ. 300 мм (погрузка бетонного боя в контейнер подрядчика с последующим вывозом)</t>
  </si>
  <si>
    <t>Устройство отверстия круглого сечения коронкой ∅200 мм в ЖБ стене толщ. 300 мм (погрузка бетонного боя в контейнер подрядчика с последующим вывозом)</t>
  </si>
  <si>
    <t>Устройство отверстия круглого сечения коронкой ∅225 мм в ЖБ стене толщ. 300 мм (погрузка бетонного боя в контейнер подрядчика с последующим вывозом)</t>
  </si>
  <si>
    <t>Устройство отверстия круглого сечения коронкой ∅250 мм в ЖБ стене толщ. 300 мм (погрузка бетонного боя в контейнер подрядчика с последующим вывозом)</t>
  </si>
  <si>
    <t>Устройство отверстия круглого сечения коронкой ∅270 мм в ЖБ стене толщ. 300 мм (погрузка бетонного боя в контейнер подрядчика с последующим вывозом)</t>
  </si>
  <si>
    <t>Устройство отверстия круглого сечения коронкой ∅300 мм в ЖБ стене толщ. 300 мм (погрузка бетонного боя в контейнер подрядчика с последующим вывозом)</t>
  </si>
  <si>
    <t>Устройство отверстия круглого сечения коронкой ∅320 мм в ЖБ стене толщ. 300 мм (погрузка бетонного боя в контейнер подрядчика с последующим вывозом)</t>
  </si>
  <si>
    <t>Устройство отверстия круглого сечения коронкой ∅350 мм в ЖБ стене толщ. 300 мм (погрузка бетонного боя в контейнер подрядчика с последующим вывозом)</t>
  </si>
  <si>
    <t>Устройство отверстия круглого сечения коронкой ∅400 мм в ЖБ стене толщ. 300 мм (погрузка бетонного боя в контейнер подрядчика с последующим вывозом)</t>
  </si>
  <si>
    <t>Устройство отверстия круглого сечения коронкой ∅420 мм в ЖБ стене толщ. 300 мм (погрузка бетонного боя в контейнер подрядчика с последующим вывозом)</t>
  </si>
  <si>
    <t>Устройство отверстия круглого сечения коронкой ∅450 мм в ЖБ стене толщ. 300 мм (погрузка бетонного боя в контейнер подрядчика с последующим вывозом)</t>
  </si>
  <si>
    <t>Устройство отверстия круглого сечения коронкой ∅475 мм в ЖБ стене толщ. 300 мм (погрузка бетонного боя в контейнер подрядчика с последующим вывозом)</t>
  </si>
  <si>
    <t>Устройство отверстия круглого сечения коронкой ∅500 мм в ЖБ стене толщ. 300 мм (погрузка бетонного боя в контейнер подрядчика с последующим вывозом)</t>
  </si>
  <si>
    <t>Устройство отверстия круглого сечения коронкой ∅550 мм в ЖБ стене толщ. 300 мм (погрузка бетонного боя в контейнер подрядчика с последующим вывозом)</t>
  </si>
  <si>
    <t>Устройство отверстия круглого сечения коронкой ∅600 мм в ЖБ стене толщ. 300 мм (погрузка бетонного боя в контейнер подрядчика с последующим вывозом)</t>
  </si>
  <si>
    <t>Устройство отверстия круглого сечения коронкой ∅700 мм в ЖБ стене толщ. 300 мм (погрузка бетонного боя в контейнер подрядчика с последующим вывозом)</t>
  </si>
  <si>
    <t>Устройство проема прямоугольного сечения 1650х850мм в ЖБ стене толщ. 300мм с последующим обрамлением (погрузка бетонного боя в контейнер подрядчика с последующим вывозом)</t>
  </si>
  <si>
    <t>Устройство проема прямоугольного сечения 500х300мм в ЖБ стене толщ. 250мм с последующим обрамлением (погрузка бетонного боя в контейнер подрядчика с последующим вывозом)</t>
  </si>
  <si>
    <t>Устройство проема квадратного сечения 300х300мм в ЖБ стене толщ. 250мм с последующим обрамлением (погрузка бетонного боя в контейнер подрядчика с последующим вывозом)</t>
  </si>
  <si>
    <t>Устройство проема прямоугольного сечения 800х280мм в ЖБ стене толщ. 250мм с последующим обрамлением из цементного раствора (погрузка бетонного боя в контейнер подрядчика с последующим вывозом)</t>
  </si>
  <si>
    <t>Устройство проема прямоугольного сечения 300х350мм в ЖБ стене толщ. 250мм с последующим обрамлением из цементного раствора (погрузка бетонного боя в контейнер подрядчика с последующим вывозом)</t>
  </si>
  <si>
    <t>Устройство проема прямоугольного сечения 460х280мм в ЖБ стене толщ. 250мм с последующим обрамлением из цементного раствора (погрузка бетонного боя в контейнер подрядчика с последующим вывозом)</t>
  </si>
  <si>
    <t>Устройство проема квадратного сечения 300х300мм в ЖБ стене толщ. 250мм с последующим обрамлением из цементного раствора (погрузка бетонного боя в контейнер подрядчика с последующим вывозом)</t>
  </si>
  <si>
    <t>Устройство проема квадратного сечения 300х300мм в ЖБ плите покрытия толщ. 300мм с последующим обрамлением (погрузка бетонного боя в контейнер подрядчика с последующим вывозом)</t>
  </si>
  <si>
    <t>Устройство проема квадратного сечения 250х250мм в ЖБ плите покрытия толщ. 300мм с последующим обрамлением (погрузка бетонного боя в контейнер подрядчика с последующим вывозом)</t>
  </si>
  <si>
    <t>Устройство отверстия круглого сечения ∅50мм в ЖБ плите покрытия и капители толщ. 700мм (погрузка бетонного боя в контейнер подрядчика с последующим вывозом)м</t>
  </si>
  <si>
    <t>Частичный демонтаж жб балки над рампой с последующим усилением (погрузка бетонного боя в контейнер подрядчика с последующим вывозом)</t>
  </si>
  <si>
    <t>Устройство отверстия квадратного сечения 900х900мм в ЖБ плите покрытия толщ. 250мм с последующим обрамлением (погрузка бетонного боя в контейнер подрядчика с последующим вывозом)</t>
  </si>
  <si>
    <t>Устройство проема в ЖБ стене толщ. 200 мм (погрузка бетонного боя в контейнер подрядчика с последующим вывозом)</t>
  </si>
  <si>
    <t>Устройство проема в ЖБ стене толщ. 250 мм (погрузка бетонного боя в контейнер подрядчика с последующим вывозом)</t>
  </si>
  <si>
    <t>Устройство проема в ЖБ стене толщ. 300 мм (погрузка бетонного боя в контейнер подрядчика с последующим вывозом)</t>
  </si>
  <si>
    <t>Устройство проема в ЖБ плите толщ. 200 мм (погрузка бетонного боя в контейнер подрядчика с последующим вывозом)</t>
  </si>
  <si>
    <t>Работа</t>
  </si>
  <si>
    <t xml:space="preserve"> - аванс на материалы (оплата по распредписьмам):</t>
  </si>
  <si>
    <t>7. взаиморасчет производится по фактически выполненным объемам. Единичные расценки фиксируются на весь период выполнения работ по Договору.</t>
  </si>
  <si>
    <t>Устройство несущего каркаса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</si>
</sst>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40"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b/>
      <sz val="12"/>
      <color indexed="8"/>
      <name val="Times New Roman"/>
      <family val="1"/>
      <charset val="204"/>
    </font>
    <font>
      <sz val="12"/>
      <color indexed="8"/>
      <name val="Times New Roman"/>
      <family val="1"/>
      <charset val="204"/>
    </font>
    <font>
      <b/>
      <i/>
      <sz val="12"/>
      <color indexed="8"/>
      <name val="Times New Roman"/>
      <family val="1"/>
      <charset val="204"/>
    </font>
    <font>
      <i/>
      <sz val="12"/>
      <color indexed="8"/>
      <name val="Times New Roman"/>
      <family val="1"/>
      <charset val="204"/>
    </font>
    <font>
      <i/>
      <sz val="12"/>
      <name val="Times New Roman"/>
      <family val="1"/>
      <charset val="204"/>
    </font>
    <font>
      <i/>
      <sz val="11"/>
      <color theme="1"/>
      <name val="Times New Roman"/>
      <family val="1"/>
      <charset val="204"/>
    </font>
    <font>
      <b/>
      <i/>
      <sz val="12"/>
      <color theme="1"/>
      <name val="Times New Roman"/>
      <family val="1"/>
      <charset val="204"/>
    </font>
    <font>
      <sz val="12"/>
      <name val="Arial Narrow"/>
      <family val="2"/>
      <charset val="204"/>
    </font>
    <font>
      <b/>
      <i/>
      <sz val="12"/>
      <color rgb="FFFF0000"/>
      <name val="Times New Roman"/>
      <family val="1"/>
      <charset val="204"/>
    </font>
    <font>
      <i/>
      <sz val="12"/>
      <color theme="1"/>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FF"/>
        <bgColor auto="1"/>
      </patternFill>
    </fill>
    <fill>
      <patternFill patternType="solid">
        <fgColor rgb="FF00B050"/>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xf numFmtId="0" fontId="12" fillId="0" borderId="0"/>
    <xf numFmtId="0" fontId="13" fillId="0" borderId="0"/>
    <xf numFmtId="0" fontId="4" fillId="0" borderId="0"/>
    <xf numFmtId="0" fontId="3" fillId="0" borderId="0"/>
    <xf numFmtId="43" fontId="16" fillId="0" borderId="0" applyFont="0" applyFill="0" applyBorder="0" applyAlignment="0" applyProtection="0"/>
    <xf numFmtId="0" fontId="2" fillId="0" borderId="0"/>
    <xf numFmtId="0" fontId="1" fillId="0" borderId="0"/>
    <xf numFmtId="0" fontId="1" fillId="0" borderId="0"/>
    <xf numFmtId="43" fontId="16" fillId="0" borderId="0" applyFont="0" applyFill="0" applyBorder="0" applyAlignment="0" applyProtection="0"/>
    <xf numFmtId="0" fontId="1" fillId="0" borderId="0"/>
  </cellStyleXfs>
  <cellXfs count="178">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0" fillId="0" borderId="0" xfId="0" applyNumberFormat="1" applyAlignment="1">
      <alignment wrapText="1"/>
    </xf>
    <xf numFmtId="4" fontId="9" fillId="0" borderId="1"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wrapText="1"/>
      <protection locked="0"/>
    </xf>
    <xf numFmtId="4" fontId="9" fillId="0" borderId="2" xfId="0" applyNumberFormat="1" applyFont="1" applyBorder="1" applyAlignment="1">
      <alignment horizontal="center" vertical="center" wrapText="1"/>
    </xf>
    <xf numFmtId="43" fontId="8" fillId="3" borderId="1" xfId="5" applyFont="1" applyFill="1" applyBorder="1" applyAlignment="1">
      <alignment horizontal="center" vertical="center" wrapText="1"/>
    </xf>
    <xf numFmtId="43" fontId="9" fillId="4" borderId="1" xfId="5" applyFon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7" fillId="2" borderId="0" xfId="0" applyNumberFormat="1" applyFont="1" applyFill="1" applyAlignment="1">
      <alignment vertical="center" wrapText="1"/>
    </xf>
    <xf numFmtId="49" fontId="6" fillId="2" borderId="0" xfId="0" applyNumberFormat="1" applyFont="1" applyFill="1" applyAlignment="1">
      <alignment wrapText="1"/>
    </xf>
    <xf numFmtId="2" fontId="19" fillId="0" borderId="0" xfId="6" applyNumberFormat="1" applyFont="1" applyAlignment="1">
      <alignment wrapText="1"/>
    </xf>
    <xf numFmtId="0" fontId="12" fillId="0" borderId="0" xfId="6" applyFont="1" applyAlignment="1">
      <alignment wrapText="1"/>
    </xf>
    <xf numFmtId="49" fontId="12" fillId="0" borderId="0" xfId="6" applyNumberFormat="1" applyFont="1"/>
    <xf numFmtId="0" fontId="20" fillId="0" borderId="0" xfId="6" applyFont="1" applyAlignment="1">
      <alignment horizontal="center"/>
    </xf>
    <xf numFmtId="4" fontId="24" fillId="2" borderId="0" xfId="0" applyNumberFormat="1" applyFont="1" applyFill="1" applyBorder="1" applyAlignment="1">
      <alignment horizontal="center"/>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19" fillId="0" borderId="0" xfId="10" applyNumberFormat="1" applyFont="1" applyAlignment="1">
      <alignment wrapText="1"/>
    </xf>
    <xf numFmtId="0" fontId="12" fillId="0" borderId="0" xfId="10" applyFont="1" applyAlignment="1">
      <alignment wrapText="1"/>
    </xf>
    <xf numFmtId="49" fontId="12" fillId="0" borderId="0" xfId="10" applyNumberFormat="1" applyFont="1"/>
    <xf numFmtId="0" fontId="20" fillId="0" borderId="0" xfId="10" applyFont="1" applyAlignment="1">
      <alignment horizontal="center"/>
    </xf>
    <xf numFmtId="2" fontId="19" fillId="0" borderId="0" xfId="10" applyNumberFormat="1" applyFont="1"/>
    <xf numFmtId="0" fontId="12" fillId="0" borderId="0" xfId="10" applyFont="1"/>
    <xf numFmtId="2" fontId="21" fillId="0" borderId="0" xfId="10" applyNumberFormat="1" applyFont="1"/>
    <xf numFmtId="0" fontId="20" fillId="0" borderId="0" xfId="10" applyFont="1"/>
    <xf numFmtId="0" fontId="22"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5" fillId="6" borderId="0" xfId="0" applyNumberFormat="1" applyFont="1" applyFill="1" applyAlignment="1">
      <alignment wrapText="1"/>
    </xf>
    <xf numFmtId="43" fontId="9" fillId="0" borderId="1" xfId="5" applyFont="1" applyFill="1" applyBorder="1" applyAlignment="1">
      <alignment horizontal="center" vertical="center"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12" fillId="2" borderId="0" xfId="0" applyNumberFormat="1" applyFont="1" applyFill="1" applyBorder="1" applyAlignment="1"/>
    <xf numFmtId="3" fontId="23" fillId="2" borderId="0" xfId="0" applyNumberFormat="1" applyFont="1" applyFill="1" applyBorder="1" applyAlignment="1"/>
    <xf numFmtId="49" fontId="27" fillId="0" borderId="0" xfId="6" applyNumberFormat="1" applyFont="1" applyAlignment="1"/>
    <xf numFmtId="0" fontId="28" fillId="0" borderId="0" xfId="0" applyFont="1"/>
    <xf numFmtId="0" fontId="28" fillId="0" borderId="0" xfId="0" applyFont="1" applyAlignment="1">
      <alignment horizontal="left"/>
    </xf>
    <xf numFmtId="4" fontId="12" fillId="2" borderId="14" xfId="0" applyNumberFormat="1" applyFont="1" applyFill="1" applyBorder="1" applyAlignment="1">
      <alignment horizontal="left" vertical="center"/>
    </xf>
    <xf numFmtId="3" fontId="23" fillId="2" borderId="14" xfId="0" applyNumberFormat="1" applyFont="1" applyFill="1" applyBorder="1" applyAlignment="1">
      <alignment horizontal="left" vertical="center"/>
    </xf>
    <xf numFmtId="4" fontId="24" fillId="2" borderId="14" xfId="0" applyNumberFormat="1" applyFont="1" applyFill="1" applyBorder="1" applyAlignment="1">
      <alignment horizontal="left" vertical="center"/>
    </xf>
    <xf numFmtId="2" fontId="19"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7" fillId="0" borderId="0" xfId="6" applyNumberFormat="1" applyFont="1" applyBorder="1" applyAlignment="1"/>
    <xf numFmtId="4" fontId="28" fillId="5" borderId="0" xfId="6" applyNumberFormat="1" applyFont="1" applyFill="1" applyBorder="1" applyAlignment="1">
      <alignment vertical="center" wrapText="1"/>
    </xf>
    <xf numFmtId="4" fontId="28" fillId="0" borderId="0" xfId="6" applyNumberFormat="1" applyFont="1" applyBorder="1" applyAlignment="1">
      <alignment vertical="center" wrapText="1"/>
    </xf>
    <xf numFmtId="49" fontId="28" fillId="5" borderId="0" xfId="6" applyNumberFormat="1" applyFont="1" applyFill="1" applyBorder="1" applyAlignment="1">
      <alignment vertical="center" wrapText="1"/>
    </xf>
    <xf numFmtId="4" fontId="17" fillId="0" borderId="0" xfId="0" applyNumberFormat="1" applyFont="1" applyAlignment="1">
      <alignment wrapText="1"/>
    </xf>
    <xf numFmtId="49" fontId="17" fillId="2" borderId="0" xfId="0" applyNumberFormat="1" applyFont="1" applyFill="1" applyBorder="1" applyAlignment="1">
      <alignment wrapText="1"/>
    </xf>
    <xf numFmtId="49" fontId="17" fillId="2" borderId="0" xfId="0" applyNumberFormat="1" applyFont="1" applyFill="1" applyAlignment="1">
      <alignment wrapText="1"/>
    </xf>
    <xf numFmtId="49" fontId="25" fillId="0" borderId="1" xfId="0" applyNumberFormat="1" applyFont="1" applyFill="1" applyBorder="1" applyAlignment="1">
      <alignment wrapText="1"/>
    </xf>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9" fontId="29" fillId="4" borderId="1" xfId="0" applyNumberFormat="1" applyFont="1" applyFill="1" applyBorder="1" applyAlignment="1">
      <alignment horizontal="center" vertical="center" wrapText="1"/>
    </xf>
    <xf numFmtId="49" fontId="15" fillId="4" borderId="1" xfId="0" applyNumberFormat="1" applyFont="1" applyFill="1" applyBorder="1" applyAlignment="1">
      <alignment horizontal="left" vertical="center" wrapText="1"/>
    </xf>
    <xf numFmtId="49" fontId="25" fillId="4" borderId="1"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6" fillId="0" borderId="2" xfId="5"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4" fontId="25" fillId="6" borderId="2" xfId="0" applyNumberFormat="1" applyFont="1" applyFill="1" applyBorder="1" applyAlignment="1">
      <alignment horizontal="center" vertical="center" wrapText="1"/>
    </xf>
    <xf numFmtId="43" fontId="5" fillId="6" borderId="1" xfId="5" applyFont="1" applyFill="1" applyBorder="1" applyAlignment="1">
      <alignment horizontal="center" vertical="center" wrapText="1"/>
    </xf>
    <xf numFmtId="4" fontId="6" fillId="0" borderId="0" xfId="0" applyNumberFormat="1" applyFont="1" applyAlignment="1">
      <alignment horizontal="left" wrapText="1"/>
    </xf>
    <xf numFmtId="49" fontId="29" fillId="8" borderId="1" xfId="0" applyNumberFormat="1" applyFont="1" applyFill="1" applyBorder="1" applyAlignment="1">
      <alignment horizontal="center" vertical="center" wrapText="1"/>
    </xf>
    <xf numFmtId="0" fontId="15" fillId="8" borderId="1" xfId="0" applyFont="1" applyFill="1" applyBorder="1" applyAlignment="1">
      <alignment horizontal="right" vertical="center" wrapText="1"/>
    </xf>
    <xf numFmtId="0" fontId="15" fillId="8" borderId="1" xfId="0" applyFont="1" applyFill="1" applyBorder="1" applyAlignment="1">
      <alignment horizontal="center" vertical="center" wrapText="1"/>
    </xf>
    <xf numFmtId="164" fontId="15" fillId="8" borderId="1" xfId="0" applyNumberFormat="1" applyFont="1" applyFill="1" applyBorder="1" applyAlignment="1">
      <alignment horizontal="center" vertical="center" wrapText="1"/>
    </xf>
    <xf numFmtId="4" fontId="15" fillId="8" borderId="9" xfId="5" applyNumberFormat="1" applyFont="1" applyFill="1" applyBorder="1" applyAlignment="1">
      <alignment horizontal="center" vertical="center" wrapText="1"/>
    </xf>
    <xf numFmtId="43" fontId="9" fillId="8" borderId="8" xfId="5" applyFont="1" applyFill="1" applyBorder="1" applyAlignment="1">
      <alignment horizontal="center" vertical="center" wrapText="1"/>
    </xf>
    <xf numFmtId="43" fontId="9" fillId="8" borderId="1" xfId="5" applyFont="1" applyFill="1" applyBorder="1" applyAlignment="1">
      <alignment horizontal="center" vertical="center" wrapText="1"/>
    </xf>
    <xf numFmtId="43" fontId="5" fillId="8" borderId="1" xfId="5" applyFont="1" applyFill="1" applyBorder="1" applyAlignment="1">
      <alignment horizontal="center" vertical="center" wrapText="1"/>
    </xf>
    <xf numFmtId="4" fontId="5" fillId="0" borderId="0" xfId="0" applyNumberFormat="1" applyFont="1" applyFill="1" applyAlignment="1">
      <alignment wrapText="1"/>
    </xf>
    <xf numFmtId="49" fontId="29" fillId="0" borderId="22" xfId="0" applyNumberFormat="1" applyFont="1" applyFill="1" applyBorder="1" applyAlignment="1">
      <alignment horizontal="center" vertical="center" wrapText="1"/>
    </xf>
    <xf numFmtId="49" fontId="30" fillId="0" borderId="22" xfId="0" applyNumberFormat="1" applyFont="1" applyFill="1" applyBorder="1" applyAlignment="1">
      <alignment horizontal="center" vertical="center" wrapText="1"/>
    </xf>
    <xf numFmtId="0" fontId="6" fillId="0" borderId="22" xfId="0" applyFont="1" applyFill="1" applyBorder="1" applyAlignment="1">
      <alignment horizontal="right" vertical="center" wrapText="1"/>
    </xf>
    <xf numFmtId="0" fontId="6" fillId="0" borderId="22" xfId="0" applyFont="1" applyBorder="1" applyAlignment="1">
      <alignment horizontal="center" vertical="center" wrapText="1"/>
    </xf>
    <xf numFmtId="164" fontId="6" fillId="0" borderId="22" xfId="0" applyNumberFormat="1" applyFont="1" applyBorder="1" applyAlignment="1">
      <alignment horizontal="center" vertical="center" wrapText="1"/>
    </xf>
    <xf numFmtId="4" fontId="6" fillId="0" borderId="23" xfId="5" applyNumberFormat="1" applyFont="1" applyBorder="1" applyAlignment="1">
      <alignment horizontal="center" vertical="center" wrapText="1"/>
    </xf>
    <xf numFmtId="43" fontId="10" fillId="3" borderId="24" xfId="5" applyFont="1" applyFill="1" applyBorder="1" applyAlignment="1">
      <alignment horizontal="center" vertical="center" wrapText="1"/>
    </xf>
    <xf numFmtId="43" fontId="10" fillId="3" borderId="22" xfId="5" applyFont="1" applyFill="1" applyBorder="1" applyAlignment="1">
      <alignment horizontal="center" vertical="center" wrapText="1"/>
    </xf>
    <xf numFmtId="43" fontId="9" fillId="0" borderId="22" xfId="5"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4" fontId="33" fillId="0" borderId="2" xfId="5" applyNumberFormat="1" applyFont="1" applyFill="1" applyBorder="1" applyAlignment="1">
      <alignment horizontal="center" vertical="center" wrapText="1"/>
    </xf>
    <xf numFmtId="49" fontId="35" fillId="0" borderId="0" xfId="0" applyNumberFormat="1" applyFont="1" applyFill="1" applyAlignment="1">
      <alignment wrapText="1"/>
    </xf>
    <xf numFmtId="0" fontId="33" fillId="0" borderId="1" xfId="0" applyFont="1" applyBorder="1" applyAlignment="1">
      <alignment horizontal="right" vertical="center" wrapText="1"/>
    </xf>
    <xf numFmtId="0" fontId="33"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5" fillId="0" borderId="0" xfId="0" applyNumberFormat="1" applyFont="1" applyFill="1" applyAlignment="1">
      <alignment wrapText="1"/>
    </xf>
    <xf numFmtId="43" fontId="34" fillId="9" borderId="13" xfId="5" applyFont="1" applyFill="1" applyBorder="1" applyAlignment="1">
      <alignment horizontal="center" vertical="center" wrapText="1"/>
    </xf>
    <xf numFmtId="49" fontId="37" fillId="0" borderId="0" xfId="0" applyNumberFormat="1" applyFont="1" applyFill="1" applyAlignment="1">
      <alignment wrapText="1"/>
    </xf>
    <xf numFmtId="43" fontId="10" fillId="9" borderId="13" xfId="5"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 fontId="25" fillId="0" borderId="2" xfId="0" applyNumberFormat="1" applyFont="1" applyFill="1" applyBorder="1" applyAlignment="1">
      <alignment horizontal="center" vertical="center" wrapText="1"/>
    </xf>
    <xf numFmtId="49" fontId="25" fillId="0" borderId="0" xfId="0" applyNumberFormat="1" applyFont="1" applyFill="1" applyAlignment="1">
      <alignment wrapText="1"/>
    </xf>
    <xf numFmtId="49" fontId="38" fillId="0" borderId="1" xfId="0" applyNumberFormat="1" applyFont="1" applyFill="1" applyBorder="1" applyAlignment="1">
      <alignment horizontal="right" wrapText="1"/>
    </xf>
    <xf numFmtId="43" fontId="34" fillId="3" borderId="1" xfId="5" applyFont="1" applyFill="1" applyBorder="1" applyAlignment="1">
      <alignment horizontal="center" vertical="center" wrapText="1"/>
    </xf>
    <xf numFmtId="43" fontId="10" fillId="9" borderId="1" xfId="5" applyFont="1" applyFill="1" applyBorder="1" applyAlignment="1">
      <alignment horizontal="center" vertical="center" wrapText="1"/>
    </xf>
    <xf numFmtId="43" fontId="8" fillId="3" borderId="13" xfId="5" applyFont="1" applyFill="1" applyBorder="1" applyAlignment="1">
      <alignment horizontal="center" vertical="center" wrapText="1"/>
    </xf>
    <xf numFmtId="43" fontId="10" fillId="3" borderId="13" xfId="5" applyFont="1" applyFill="1" applyBorder="1" applyAlignment="1">
      <alignment horizontal="center" vertical="center" wrapText="1"/>
    </xf>
    <xf numFmtId="43" fontId="34" fillId="3" borderId="13" xfId="5" applyFont="1" applyFill="1" applyBorder="1" applyAlignment="1">
      <alignment horizontal="center" vertical="center" wrapText="1"/>
    </xf>
    <xf numFmtId="43" fontId="39" fillId="3" borderId="1" xfId="5" applyFont="1" applyFill="1" applyBorder="1" applyAlignment="1">
      <alignment horizontal="center" vertical="center" wrapText="1"/>
    </xf>
    <xf numFmtId="43" fontId="10" fillId="4" borderId="1" xfId="5" applyFont="1" applyFill="1" applyBorder="1" applyAlignment="1">
      <alignment horizontal="center" vertical="center" wrapText="1"/>
    </xf>
    <xf numFmtId="4" fontId="26" fillId="5" borderId="9" xfId="0" applyNumberFormat="1" applyFont="1" applyFill="1" applyBorder="1" applyAlignment="1">
      <alignment horizontal="center" vertical="center" wrapText="1"/>
    </xf>
    <xf numFmtId="4" fontId="26" fillId="5" borderId="10" xfId="0" applyNumberFormat="1" applyFont="1" applyFill="1" applyBorder="1" applyAlignment="1">
      <alignment horizontal="center" vertical="center" wrapText="1"/>
    </xf>
    <xf numFmtId="4" fontId="26" fillId="5" borderId="13" xfId="0" applyNumberFormat="1" applyFont="1" applyFill="1" applyBorder="1" applyAlignment="1">
      <alignment horizontal="center" vertical="center" wrapText="1"/>
    </xf>
    <xf numFmtId="4" fontId="6" fillId="7" borderId="18" xfId="0" applyNumberFormat="1" applyFont="1" applyFill="1" applyBorder="1" applyAlignment="1">
      <alignment horizontal="left" vertical="center" wrapText="1"/>
    </xf>
    <xf numFmtId="4" fontId="6" fillId="7" borderId="19" xfId="0" applyNumberFormat="1" applyFont="1" applyFill="1" applyBorder="1" applyAlignment="1">
      <alignment horizontal="left" vertical="center" wrapText="1"/>
    </xf>
    <xf numFmtId="4" fontId="6" fillId="7" borderId="21" xfId="0" applyNumberFormat="1" applyFont="1" applyFill="1" applyBorder="1" applyAlignment="1">
      <alignment horizontal="left"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3" fontId="25" fillId="6" borderId="1" xfId="5" applyFont="1" applyFill="1" applyBorder="1" applyAlignment="1">
      <alignment horizontal="center" vertical="center" wrapText="1"/>
    </xf>
    <xf numFmtId="4" fontId="9" fillId="0" borderId="12" xfId="0" applyNumberFormat="1" applyFont="1" applyBorder="1" applyAlignment="1" applyProtection="1">
      <alignment horizontal="center" vertical="center" wrapText="1"/>
      <protection locked="0"/>
    </xf>
    <xf numFmtId="4" fontId="9" fillId="0" borderId="11" xfId="0" applyNumberFormat="1" applyFont="1" applyBorder="1" applyAlignment="1" applyProtection="1">
      <alignment horizontal="center" vertical="center" wrapText="1"/>
      <protection locked="0"/>
    </xf>
    <xf numFmtId="4" fontId="9" fillId="0" borderId="5" xfId="0" applyNumberFormat="1" applyFont="1" applyBorder="1" applyAlignment="1" applyProtection="1">
      <alignment horizontal="center" vertical="center" wrapText="1"/>
      <protection locked="0"/>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3"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4" fontId="9" fillId="0" borderId="4" xfId="0" applyNumberFormat="1" applyFont="1" applyBorder="1" applyAlignment="1" applyProtection="1">
      <alignment horizontal="center" vertical="center" wrapText="1"/>
      <protection locked="0"/>
    </xf>
    <xf numFmtId="4" fontId="9" fillId="0" borderId="16" xfId="0" applyNumberFormat="1" applyFont="1" applyBorder="1" applyAlignment="1" applyProtection="1">
      <alignment horizontal="center" vertical="center" wrapText="1"/>
      <protection locked="0"/>
    </xf>
    <xf numFmtId="4" fontId="11" fillId="0" borderId="4" xfId="0" applyNumberFormat="1" applyFont="1" applyBorder="1" applyAlignment="1" applyProtection="1">
      <alignment horizontal="center" vertical="center" wrapText="1"/>
      <protection locked="0"/>
    </xf>
    <xf numFmtId="4" fontId="11" fillId="0" borderId="16" xfId="0" applyNumberFormat="1" applyFont="1" applyBorder="1" applyAlignment="1" applyProtection="1">
      <alignment horizontal="center" vertical="center" wrapText="1"/>
      <protection locked="0"/>
    </xf>
    <xf numFmtId="49" fontId="7" fillId="3" borderId="20"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0" fontId="8" fillId="3" borderId="9" xfId="0" applyNumberFormat="1" applyFont="1" applyFill="1" applyBorder="1" applyAlignment="1" applyProtection="1">
      <alignment horizontal="left" vertical="center" wrapText="1" shrinkToFit="1"/>
    </xf>
    <xf numFmtId="0" fontId="8" fillId="3" borderId="10" xfId="0" applyNumberFormat="1" applyFont="1" applyFill="1" applyBorder="1" applyAlignment="1" applyProtection="1">
      <alignment horizontal="left" vertical="center" wrapText="1" shrinkToFit="1"/>
    </xf>
    <xf numFmtId="0" fontId="8" fillId="0" borderId="9" xfId="0" applyNumberFormat="1" applyFont="1" applyFill="1" applyBorder="1" applyAlignment="1" applyProtection="1">
      <alignment horizontal="left" vertical="center" wrapText="1" shrinkToFit="1"/>
    </xf>
    <xf numFmtId="0" fontId="8" fillId="0" borderId="10" xfId="0" applyNumberFormat="1" applyFont="1" applyFill="1" applyBorder="1" applyAlignment="1" applyProtection="1">
      <alignment horizontal="left" vertical="center" wrapText="1" shrinkToFit="1"/>
    </xf>
    <xf numFmtId="0" fontId="8" fillId="0" borderId="17" xfId="0" applyNumberFormat="1" applyFont="1" applyFill="1" applyBorder="1" applyAlignment="1" applyProtection="1">
      <alignment horizontal="left" vertical="center" wrapText="1" shrinkToFit="1"/>
    </xf>
    <xf numFmtId="0" fontId="8" fillId="0" borderId="14" xfId="0" applyNumberFormat="1" applyFont="1" applyFill="1" applyBorder="1" applyAlignment="1" applyProtection="1">
      <alignment horizontal="left" vertical="center" wrapText="1" shrinkToFit="1"/>
    </xf>
    <xf numFmtId="4" fontId="0" fillId="0" borderId="0" xfId="0" applyNumberFormat="1" applyAlignment="1">
      <alignment horizontal="left" wrapText="1"/>
    </xf>
    <xf numFmtId="4" fontId="14" fillId="0" borderId="0" xfId="0" applyNumberFormat="1" applyFont="1" applyAlignment="1">
      <alignment horizontal="center" vertical="center" wrapText="1"/>
    </xf>
    <xf numFmtId="4" fontId="6" fillId="5" borderId="1" xfId="0" applyNumberFormat="1" applyFont="1" applyFill="1" applyBorder="1" applyAlignment="1">
      <alignment horizontal="center" wrapText="1"/>
    </xf>
    <xf numFmtId="4" fontId="28" fillId="0" borderId="1" xfId="6" applyNumberFormat="1" applyFont="1" applyBorder="1" applyAlignment="1">
      <alignment horizontal="center" vertical="center" wrapText="1"/>
    </xf>
    <xf numFmtId="4" fontId="28" fillId="5" borderId="1" xfId="6" applyNumberFormat="1" applyFont="1" applyFill="1" applyBorder="1" applyAlignment="1">
      <alignment horizontal="center" vertical="center" wrapText="1"/>
    </xf>
    <xf numFmtId="4" fontId="28" fillId="0" borderId="9" xfId="6" applyNumberFormat="1" applyFont="1" applyBorder="1" applyAlignment="1">
      <alignment horizontal="left" wrapText="1"/>
    </xf>
    <xf numFmtId="4" fontId="28" fillId="0" borderId="13" xfId="6" applyNumberFormat="1" applyFont="1" applyBorder="1" applyAlignment="1">
      <alignment horizontal="left" wrapText="1"/>
    </xf>
    <xf numFmtId="0" fontId="12" fillId="0" borderId="0" xfId="10" applyFont="1" applyAlignment="1">
      <alignment horizontal="left" wrapText="1"/>
    </xf>
    <xf numFmtId="49" fontId="17" fillId="2" borderId="0" xfId="0" applyNumberFormat="1" applyFont="1" applyFill="1" applyAlignment="1">
      <alignment horizontal="left" wrapText="1"/>
    </xf>
    <xf numFmtId="0" fontId="19" fillId="0" borderId="0" xfId="10" applyFont="1" applyAlignment="1">
      <alignment horizontal="left" vertical="center" wrapText="1"/>
    </xf>
    <xf numFmtId="49" fontId="15" fillId="2" borderId="0" xfId="0" applyNumberFormat="1" applyFont="1" applyFill="1" applyAlignment="1">
      <alignment horizontal="left" wrapText="1"/>
    </xf>
    <xf numFmtId="49" fontId="18" fillId="2" borderId="0" xfId="0" applyNumberFormat="1" applyFont="1" applyFill="1" applyAlignment="1">
      <alignment horizontal="left" wrapText="1"/>
    </xf>
    <xf numFmtId="4" fontId="28" fillId="5" borderId="9" xfId="6" applyNumberFormat="1" applyFont="1" applyFill="1" applyBorder="1" applyAlignment="1">
      <alignment horizontal="center" vertical="center" wrapText="1"/>
    </xf>
    <xf numFmtId="4" fontId="28" fillId="5" borderId="10" xfId="6" applyNumberFormat="1" applyFont="1" applyFill="1" applyBorder="1" applyAlignment="1">
      <alignment horizontal="center" vertical="center" wrapText="1"/>
    </xf>
    <xf numFmtId="4" fontId="28" fillId="5" borderId="13" xfId="6" applyNumberFormat="1" applyFont="1" applyFill="1" applyBorder="1" applyAlignment="1">
      <alignment horizontal="center" vertical="center" wrapText="1"/>
    </xf>
    <xf numFmtId="4" fontId="28" fillId="0" borderId="9" xfId="6" applyNumberFormat="1" applyFont="1" applyBorder="1" applyAlignment="1">
      <alignment horizontal="left" vertical="center" wrapText="1"/>
    </xf>
    <xf numFmtId="4" fontId="28" fillId="0" borderId="13" xfId="6" applyNumberFormat="1" applyFont="1" applyBorder="1" applyAlignment="1">
      <alignment horizontal="left" vertical="center" wrapText="1"/>
    </xf>
    <xf numFmtId="4" fontId="28" fillId="0" borderId="9" xfId="6" applyNumberFormat="1" applyFont="1" applyBorder="1" applyAlignment="1">
      <alignment horizontal="right" wrapText="1"/>
    </xf>
    <xf numFmtId="4" fontId="28" fillId="0" borderId="13" xfId="6" applyNumberFormat="1" applyFont="1" applyBorder="1" applyAlignment="1">
      <alignment horizontal="right" wrapText="1"/>
    </xf>
    <xf numFmtId="4" fontId="28" fillId="0" borderId="9" xfId="6" applyNumberFormat="1" applyFont="1" applyBorder="1" applyAlignment="1">
      <alignment horizontal="center" vertical="center" wrapText="1"/>
    </xf>
    <xf numFmtId="4" fontId="28" fillId="0" borderId="10" xfId="6" applyNumberFormat="1" applyFont="1" applyBorder="1" applyAlignment="1">
      <alignment horizontal="center" vertical="center" wrapText="1"/>
    </xf>
    <xf numFmtId="4" fontId="28" fillId="0" borderId="13" xfId="6" applyNumberFormat="1" applyFont="1" applyBorder="1" applyAlignment="1">
      <alignment horizontal="center" vertical="center" wrapText="1"/>
    </xf>
  </cellXfs>
  <cellStyles count="11">
    <cellStyle name="Обычный" xfId="0" builtinId="0"/>
    <cellStyle name="Обычный 2" xfId="1"/>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150"/>
  <sheetViews>
    <sheetView tabSelected="1" view="pageBreakPreview" topLeftCell="A4" zoomScale="70" zoomScaleNormal="70" zoomScaleSheetLayoutView="70" workbookViewId="0">
      <selection activeCell="I22" sqref="I22"/>
    </sheetView>
  </sheetViews>
  <sheetFormatPr defaultColWidth="10.875" defaultRowHeight="15.75" outlineLevelRow="2" outlineLevelCol="1" x14ac:dyDescent="0.25"/>
  <cols>
    <col min="1" max="1" width="10.125" style="1" customWidth="1"/>
    <col min="2" max="2" width="7.875" style="4" customWidth="1"/>
    <col min="3" max="3" width="97.25" style="65" customWidth="1"/>
    <col min="4" max="4" width="7" style="3" bestFit="1" customWidth="1"/>
    <col min="5" max="5" width="13.125" style="48" customWidth="1"/>
    <col min="6" max="6" width="12.125" style="1" customWidth="1"/>
    <col min="7" max="7" width="13" style="1" customWidth="1"/>
    <col min="8" max="8" width="13.625" style="1" customWidth="1"/>
    <col min="9" max="9" width="17.125" style="1" customWidth="1"/>
    <col min="10" max="10" width="16.5" style="1" customWidth="1"/>
    <col min="11" max="11" width="17.875" style="1" customWidth="1" collapsed="1"/>
    <col min="12" max="12" width="31.25" style="1" hidden="1" customWidth="1" outlineLevel="1"/>
    <col min="13" max="13" width="10.875" style="1" customWidth="1"/>
    <col min="14" max="14" width="6.625" style="1" customWidth="1"/>
    <col min="15" max="16384" width="10.875" style="1"/>
  </cols>
  <sheetData>
    <row r="1" spans="1:11" s="32" customFormat="1" x14ac:dyDescent="0.25">
      <c r="A1" s="40"/>
      <c r="B1" s="41"/>
      <c r="C1" s="63"/>
      <c r="D1" s="44"/>
      <c r="E1" s="43"/>
      <c r="F1" s="42"/>
      <c r="G1" s="42"/>
      <c r="H1" s="42"/>
      <c r="I1" s="42"/>
      <c r="J1" s="42"/>
    </row>
    <row r="2" spans="1:11" s="32" customFormat="1" x14ac:dyDescent="0.25">
      <c r="A2" s="40"/>
      <c r="B2" s="41"/>
      <c r="C2" s="63"/>
      <c r="D2" s="44"/>
      <c r="E2" s="43"/>
      <c r="F2" s="42"/>
      <c r="G2" s="42"/>
      <c r="H2" s="42"/>
      <c r="I2" s="42"/>
      <c r="J2" s="42"/>
    </row>
    <row r="3" spans="1:11" s="32" customFormat="1" x14ac:dyDescent="0.25">
      <c r="A3" s="156" t="s">
        <v>54</v>
      </c>
      <c r="B3" s="156"/>
      <c r="C3" s="156"/>
      <c r="D3" s="156"/>
      <c r="E3" s="156"/>
      <c r="F3" s="156"/>
      <c r="G3" s="156"/>
      <c r="H3" s="42"/>
      <c r="I3" s="42"/>
      <c r="J3" s="42"/>
    </row>
    <row r="4" spans="1:11" s="32" customFormat="1" x14ac:dyDescent="0.25">
      <c r="A4" s="156" t="s">
        <v>92</v>
      </c>
      <c r="B4" s="156"/>
      <c r="C4" s="156"/>
      <c r="D4" s="156"/>
      <c r="E4" s="156"/>
      <c r="F4" s="156"/>
      <c r="G4" s="156"/>
      <c r="H4" s="42"/>
      <c r="I4" s="42"/>
      <c r="J4" s="42"/>
    </row>
    <row r="5" spans="1:11" s="32" customFormat="1" x14ac:dyDescent="0.25">
      <c r="A5" s="40"/>
      <c r="B5" s="41"/>
      <c r="C5" s="63"/>
      <c r="D5" s="44"/>
      <c r="E5" s="43"/>
      <c r="F5" s="42"/>
      <c r="G5" s="42"/>
      <c r="H5" s="42"/>
      <c r="I5" s="42"/>
      <c r="J5" s="42"/>
    </row>
    <row r="6" spans="1:11" s="32" customFormat="1" ht="22.5" x14ac:dyDescent="0.25">
      <c r="A6" s="37"/>
      <c r="B6" s="38"/>
      <c r="C6" s="157" t="s">
        <v>55</v>
      </c>
      <c r="D6" s="157"/>
      <c r="E6" s="48"/>
      <c r="F6" s="39"/>
      <c r="G6" s="39"/>
      <c r="H6" s="39"/>
      <c r="I6" s="39"/>
      <c r="J6" s="39"/>
    </row>
    <row r="7" spans="1:11" s="32" customFormat="1" x14ac:dyDescent="0.25">
      <c r="A7" s="37"/>
      <c r="B7" s="38"/>
      <c r="C7" s="38"/>
      <c r="D7" s="38"/>
      <c r="E7" s="48"/>
      <c r="F7" s="39"/>
      <c r="G7" s="39"/>
      <c r="H7" s="39"/>
      <c r="I7" s="39"/>
      <c r="J7" s="39"/>
    </row>
    <row r="8" spans="1:11" s="32" customFormat="1" ht="15.75" customHeight="1" x14ac:dyDescent="0.25">
      <c r="A8" s="37"/>
      <c r="B8" s="38"/>
      <c r="C8" s="38"/>
      <c r="D8" s="130" t="s">
        <v>45</v>
      </c>
      <c r="E8" s="131"/>
      <c r="F8" s="132"/>
      <c r="G8" s="127"/>
      <c r="H8" s="128"/>
      <c r="I8" s="128"/>
      <c r="J8" s="128"/>
      <c r="K8" s="129"/>
    </row>
    <row r="9" spans="1:11" s="32" customFormat="1" x14ac:dyDescent="0.25">
      <c r="A9" s="158"/>
      <c r="B9" s="158"/>
      <c r="C9" s="82" t="s">
        <v>46</v>
      </c>
      <c r="D9" s="130" t="s">
        <v>47</v>
      </c>
      <c r="E9" s="131"/>
      <c r="F9" s="132"/>
      <c r="G9" s="127"/>
      <c r="H9" s="128"/>
      <c r="I9" s="128"/>
      <c r="J9" s="128"/>
      <c r="K9" s="129"/>
    </row>
    <row r="10" spans="1:11" s="5" customFormat="1" ht="15.75" customHeight="1" x14ac:dyDescent="0.25">
      <c r="A10" s="37"/>
      <c r="B10" s="38"/>
      <c r="C10" s="38"/>
      <c r="D10" s="130" t="s">
        <v>48</v>
      </c>
      <c r="E10" s="131"/>
      <c r="F10" s="132"/>
      <c r="G10" s="127"/>
      <c r="H10" s="128"/>
      <c r="I10" s="128"/>
      <c r="J10" s="128"/>
      <c r="K10" s="129"/>
    </row>
    <row r="11" spans="1:11" s="5" customFormat="1" ht="15.75" customHeight="1" x14ac:dyDescent="0.25">
      <c r="A11" s="37"/>
      <c r="B11" s="38"/>
      <c r="C11" s="38"/>
      <c r="D11" s="130" t="s">
        <v>49</v>
      </c>
      <c r="E11" s="131"/>
      <c r="F11" s="132"/>
      <c r="G11" s="127"/>
      <c r="H11" s="128"/>
      <c r="I11" s="128"/>
      <c r="J11" s="128"/>
      <c r="K11" s="129"/>
    </row>
    <row r="12" spans="1:11" s="5" customFormat="1" ht="15.75" customHeight="1" x14ac:dyDescent="0.25">
      <c r="A12" s="37"/>
      <c r="B12" s="38"/>
      <c r="C12" s="38"/>
      <c r="D12" s="130" t="s">
        <v>50</v>
      </c>
      <c r="E12" s="131"/>
      <c r="F12" s="132"/>
      <c r="G12" s="127"/>
      <c r="H12" s="128"/>
      <c r="I12" s="128"/>
      <c r="J12" s="128"/>
      <c r="K12" s="129"/>
    </row>
    <row r="13" spans="1:11" s="5" customFormat="1" ht="15.75" customHeight="1" x14ac:dyDescent="0.25">
      <c r="A13" s="37"/>
      <c r="B13" s="38"/>
      <c r="C13" s="38"/>
      <c r="D13" s="130" t="s">
        <v>51</v>
      </c>
      <c r="E13" s="131"/>
      <c r="F13" s="132"/>
      <c r="G13" s="127"/>
      <c r="H13" s="128"/>
      <c r="I13" s="128"/>
      <c r="J13" s="128"/>
      <c r="K13" s="129"/>
    </row>
    <row r="14" spans="1:11" s="5" customFormat="1" ht="15.75" customHeight="1" x14ac:dyDescent="0.25">
      <c r="A14" s="37"/>
      <c r="B14" s="38"/>
      <c r="C14" s="38"/>
      <c r="D14" s="130" t="s">
        <v>52</v>
      </c>
      <c r="E14" s="131"/>
      <c r="F14" s="132"/>
      <c r="G14" s="127"/>
      <c r="H14" s="128"/>
      <c r="I14" s="128"/>
      <c r="J14" s="128"/>
      <c r="K14" s="129"/>
    </row>
    <row r="15" spans="1:11" s="5" customFormat="1" ht="16.5" customHeight="1" thickBot="1" x14ac:dyDescent="0.3">
      <c r="A15" s="37"/>
      <c r="B15" s="38"/>
      <c r="C15" s="38"/>
      <c r="D15" s="130" t="s">
        <v>53</v>
      </c>
      <c r="E15" s="131"/>
      <c r="F15" s="132"/>
      <c r="G15" s="127"/>
      <c r="H15" s="128"/>
      <c r="I15" s="128"/>
      <c r="J15" s="128"/>
      <c r="K15" s="129"/>
    </row>
    <row r="16" spans="1:11" ht="36" customHeight="1" x14ac:dyDescent="0.25">
      <c r="A16" s="137" t="s">
        <v>68</v>
      </c>
      <c r="B16" s="144" t="s">
        <v>2</v>
      </c>
      <c r="C16" s="146" t="s">
        <v>1</v>
      </c>
      <c r="D16" s="144" t="s">
        <v>0</v>
      </c>
      <c r="E16" s="142" t="s">
        <v>3</v>
      </c>
      <c r="F16" s="139" t="s">
        <v>4</v>
      </c>
      <c r="G16" s="140"/>
      <c r="H16" s="141"/>
      <c r="I16" s="133" t="s">
        <v>5</v>
      </c>
      <c r="J16" s="134"/>
      <c r="K16" s="135"/>
    </row>
    <row r="17" spans="1:11" ht="36" customHeight="1" x14ac:dyDescent="0.25">
      <c r="A17" s="138"/>
      <c r="B17" s="145"/>
      <c r="C17" s="147"/>
      <c r="D17" s="145"/>
      <c r="E17" s="143"/>
      <c r="F17" s="6" t="s">
        <v>6</v>
      </c>
      <c r="G17" s="6" t="s">
        <v>222</v>
      </c>
      <c r="H17" s="7" t="s">
        <v>7</v>
      </c>
      <c r="I17" s="6" t="s">
        <v>6</v>
      </c>
      <c r="J17" s="6" t="s">
        <v>222</v>
      </c>
      <c r="K17" s="8" t="s">
        <v>7</v>
      </c>
    </row>
    <row r="18" spans="1:11" s="34" customFormat="1" ht="18.75" customHeight="1" x14ac:dyDescent="0.25">
      <c r="A18" s="76" t="s">
        <v>126</v>
      </c>
      <c r="B18" s="77"/>
      <c r="C18" s="78" t="s">
        <v>225</v>
      </c>
      <c r="D18" s="79"/>
      <c r="E18" s="80"/>
      <c r="F18" s="136"/>
      <c r="G18" s="136"/>
      <c r="H18" s="136"/>
      <c r="I18" s="81">
        <f>I19</f>
        <v>0</v>
      </c>
      <c r="J18" s="81">
        <f t="shared" ref="J18:K18" si="0">J19</f>
        <v>0</v>
      </c>
      <c r="K18" s="81">
        <f t="shared" si="0"/>
        <v>0</v>
      </c>
    </row>
    <row r="19" spans="1:11" s="34" customFormat="1" ht="18.75" customHeight="1" x14ac:dyDescent="0.25">
      <c r="A19" s="76"/>
      <c r="B19" s="77"/>
      <c r="C19" s="78" t="s">
        <v>74</v>
      </c>
      <c r="D19" s="79"/>
      <c r="E19" s="80"/>
      <c r="F19" s="136"/>
      <c r="G19" s="136"/>
      <c r="H19" s="136"/>
      <c r="I19" s="81">
        <f>I105</f>
        <v>0</v>
      </c>
      <c r="J19" s="81">
        <f t="shared" ref="J19:K19" si="1">J105</f>
        <v>0</v>
      </c>
      <c r="K19" s="81">
        <f t="shared" si="1"/>
        <v>0</v>
      </c>
    </row>
    <row r="20" spans="1:11" s="33" customFormat="1" ht="18.75" customHeight="1" x14ac:dyDescent="0.25">
      <c r="A20" s="71"/>
      <c r="B20" s="71" t="s">
        <v>8</v>
      </c>
      <c r="C20" s="72" t="s">
        <v>79</v>
      </c>
      <c r="D20" s="73"/>
      <c r="E20" s="74"/>
      <c r="F20" s="126"/>
      <c r="G20" s="126"/>
      <c r="H20" s="126"/>
      <c r="I20" s="10">
        <f>SUM(I21:I31)</f>
        <v>0</v>
      </c>
      <c r="J20" s="10">
        <f t="shared" ref="J20:K20" si="2">SUM(J21:J31)</f>
        <v>0</v>
      </c>
      <c r="K20" s="10">
        <f t="shared" si="2"/>
        <v>0</v>
      </c>
    </row>
    <row r="21" spans="1:11" s="36" customFormat="1" ht="31.5" outlineLevel="2" x14ac:dyDescent="0.25">
      <c r="A21" s="67"/>
      <c r="B21" s="68" t="s">
        <v>9</v>
      </c>
      <c r="C21" s="66" t="s">
        <v>187</v>
      </c>
      <c r="D21" s="70" t="s">
        <v>69</v>
      </c>
      <c r="E21" s="75">
        <v>2</v>
      </c>
      <c r="F21" s="123">
        <f>SUMPRODUCT(E22:E23,F22:F23)/E21</f>
        <v>0</v>
      </c>
      <c r="G21" s="121"/>
      <c r="H21" s="9">
        <f t="shared" ref="H21:H31" si="3">SUM(F21:G21)</f>
        <v>0</v>
      </c>
      <c r="I21" s="35">
        <f>E21*F21</f>
        <v>0</v>
      </c>
      <c r="J21" s="35">
        <f>G21*E21</f>
        <v>0</v>
      </c>
      <c r="K21" s="35">
        <f t="shared" ref="K21:K31" si="4">H21*E21</f>
        <v>0</v>
      </c>
    </row>
    <row r="22" spans="1:11" s="36" customFormat="1" outlineLevel="2" x14ac:dyDescent="0.25">
      <c r="A22" s="67"/>
      <c r="B22" s="102" t="s">
        <v>88</v>
      </c>
      <c r="C22" s="107" t="s">
        <v>136</v>
      </c>
      <c r="D22" s="103" t="s">
        <v>83</v>
      </c>
      <c r="E22" s="104">
        <v>164</v>
      </c>
      <c r="F22" s="112"/>
      <c r="G22" s="120"/>
      <c r="H22" s="9"/>
      <c r="I22" s="35"/>
      <c r="J22" s="35"/>
      <c r="K22" s="35"/>
    </row>
    <row r="23" spans="1:11" s="105" customFormat="1" outlineLevel="2" x14ac:dyDescent="0.25">
      <c r="A23" s="101"/>
      <c r="B23" s="102" t="s">
        <v>89</v>
      </c>
      <c r="C23" s="107" t="s">
        <v>78</v>
      </c>
      <c r="D23" s="103" t="s">
        <v>69</v>
      </c>
      <c r="E23" s="104">
        <f>E21</f>
        <v>2</v>
      </c>
      <c r="F23" s="112"/>
      <c r="G23" s="120"/>
      <c r="H23" s="9"/>
      <c r="I23" s="35"/>
      <c r="J23" s="35"/>
      <c r="K23" s="35"/>
    </row>
    <row r="24" spans="1:11" s="36" customFormat="1" ht="31.5" outlineLevel="2" x14ac:dyDescent="0.25">
      <c r="A24" s="67"/>
      <c r="B24" s="68" t="s">
        <v>20</v>
      </c>
      <c r="C24" s="66" t="s">
        <v>188</v>
      </c>
      <c r="D24" s="70" t="s">
        <v>69</v>
      </c>
      <c r="E24" s="75">
        <v>1</v>
      </c>
      <c r="F24" s="123">
        <f>SUMPRODUCT(E25:E26,F25:F26)/E24</f>
        <v>0</v>
      </c>
      <c r="G24" s="121"/>
      <c r="H24" s="9">
        <f t="shared" si="3"/>
        <v>0</v>
      </c>
      <c r="I24" s="35">
        <f t="shared" ref="I24:I31" si="5">E24*F24</f>
        <v>0</v>
      </c>
      <c r="J24" s="35">
        <f t="shared" ref="J24:J31" si="6">G24*E24</f>
        <v>0</v>
      </c>
      <c r="K24" s="35">
        <f t="shared" si="4"/>
        <v>0</v>
      </c>
    </row>
    <row r="25" spans="1:11" s="36" customFormat="1" outlineLevel="2" x14ac:dyDescent="0.25">
      <c r="A25" s="67"/>
      <c r="B25" s="102" t="s">
        <v>90</v>
      </c>
      <c r="C25" s="107" t="s">
        <v>138</v>
      </c>
      <c r="D25" s="103" t="s">
        <v>83</v>
      </c>
      <c r="E25" s="104">
        <v>104.15</v>
      </c>
      <c r="F25" s="112"/>
      <c r="G25" s="120"/>
      <c r="H25" s="9"/>
      <c r="I25" s="35"/>
      <c r="J25" s="35"/>
      <c r="K25" s="35"/>
    </row>
    <row r="26" spans="1:11" s="105" customFormat="1" outlineLevel="2" x14ac:dyDescent="0.25">
      <c r="A26" s="101"/>
      <c r="B26" s="102" t="s">
        <v>91</v>
      </c>
      <c r="C26" s="107" t="s">
        <v>78</v>
      </c>
      <c r="D26" s="103" t="s">
        <v>69</v>
      </c>
      <c r="E26" s="104">
        <f>E24</f>
        <v>1</v>
      </c>
      <c r="F26" s="112"/>
      <c r="G26" s="120"/>
      <c r="H26" s="9"/>
      <c r="I26" s="35"/>
      <c r="J26" s="35"/>
      <c r="K26" s="35"/>
    </row>
    <row r="27" spans="1:11" s="36" customFormat="1" outlineLevel="2" x14ac:dyDescent="0.25">
      <c r="A27" s="67"/>
      <c r="B27" s="68" t="s">
        <v>21</v>
      </c>
      <c r="C27" s="108" t="s">
        <v>169</v>
      </c>
      <c r="D27" s="70" t="s">
        <v>69</v>
      </c>
      <c r="E27" s="75">
        <v>1</v>
      </c>
      <c r="F27" s="123">
        <f>SUMPRODUCT(E28:E31,F28:F31)/E27</f>
        <v>0</v>
      </c>
      <c r="G27" s="121"/>
      <c r="H27" s="9">
        <f t="shared" si="3"/>
        <v>0</v>
      </c>
      <c r="I27" s="35">
        <f t="shared" si="5"/>
        <v>0</v>
      </c>
      <c r="J27" s="35">
        <f t="shared" si="6"/>
        <v>0</v>
      </c>
      <c r="K27" s="35">
        <f t="shared" si="4"/>
        <v>0</v>
      </c>
    </row>
    <row r="28" spans="1:11" s="36" customFormat="1" outlineLevel="2" x14ac:dyDescent="0.25">
      <c r="A28" s="67"/>
      <c r="B28" s="102" t="s">
        <v>81</v>
      </c>
      <c r="C28" s="107" t="s">
        <v>137</v>
      </c>
      <c r="D28" s="103" t="s">
        <v>83</v>
      </c>
      <c r="E28" s="104">
        <v>87.53</v>
      </c>
      <c r="F28" s="112"/>
      <c r="G28" s="120"/>
      <c r="H28" s="9">
        <f t="shared" si="3"/>
        <v>0</v>
      </c>
      <c r="I28" s="35">
        <f t="shared" si="5"/>
        <v>0</v>
      </c>
      <c r="J28" s="35">
        <f t="shared" si="6"/>
        <v>0</v>
      </c>
      <c r="K28" s="35">
        <f t="shared" si="4"/>
        <v>0</v>
      </c>
    </row>
    <row r="29" spans="1:11" s="105" customFormat="1" outlineLevel="2" x14ac:dyDescent="0.25">
      <c r="A29" s="101"/>
      <c r="B29" s="102" t="s">
        <v>82</v>
      </c>
      <c r="C29" s="107" t="s">
        <v>84</v>
      </c>
      <c r="D29" s="103" t="s">
        <v>83</v>
      </c>
      <c r="E29" s="104">
        <f>4.4*E27</f>
        <v>4.4000000000000004</v>
      </c>
      <c r="F29" s="112"/>
      <c r="G29" s="120"/>
      <c r="H29" s="9">
        <f t="shared" si="3"/>
        <v>0</v>
      </c>
      <c r="I29" s="35">
        <f t="shared" si="5"/>
        <v>0</v>
      </c>
      <c r="J29" s="35">
        <f t="shared" si="6"/>
        <v>0</v>
      </c>
      <c r="K29" s="35">
        <f t="shared" si="4"/>
        <v>0</v>
      </c>
    </row>
    <row r="30" spans="1:11" s="105" customFormat="1" outlineLevel="2" x14ac:dyDescent="0.25">
      <c r="A30" s="101"/>
      <c r="B30" s="102" t="s">
        <v>86</v>
      </c>
      <c r="C30" s="106" t="s">
        <v>85</v>
      </c>
      <c r="D30" s="103" t="s">
        <v>80</v>
      </c>
      <c r="E30" s="104">
        <f>0.088*E27</f>
        <v>0.09</v>
      </c>
      <c r="F30" s="112"/>
      <c r="G30" s="120"/>
      <c r="H30" s="9">
        <f t="shared" si="3"/>
        <v>0</v>
      </c>
      <c r="I30" s="35">
        <f t="shared" si="5"/>
        <v>0</v>
      </c>
      <c r="J30" s="35">
        <f t="shared" si="6"/>
        <v>0</v>
      </c>
      <c r="K30" s="35">
        <f t="shared" si="4"/>
        <v>0</v>
      </c>
    </row>
    <row r="31" spans="1:11" s="105" customFormat="1" outlineLevel="2" x14ac:dyDescent="0.25">
      <c r="A31" s="101"/>
      <c r="B31" s="102" t="s">
        <v>87</v>
      </c>
      <c r="C31" s="106" t="s">
        <v>78</v>
      </c>
      <c r="D31" s="103" t="s">
        <v>69</v>
      </c>
      <c r="E31" s="104">
        <f>E27</f>
        <v>1</v>
      </c>
      <c r="F31" s="112"/>
      <c r="G31" s="120"/>
      <c r="H31" s="9">
        <f t="shared" si="3"/>
        <v>0</v>
      </c>
      <c r="I31" s="35">
        <f t="shared" si="5"/>
        <v>0</v>
      </c>
      <c r="J31" s="35">
        <f t="shared" si="6"/>
        <v>0</v>
      </c>
      <c r="K31" s="35">
        <f t="shared" si="4"/>
        <v>0</v>
      </c>
    </row>
    <row r="32" spans="1:11" s="33" customFormat="1" ht="18.75" customHeight="1" x14ac:dyDescent="0.25">
      <c r="A32" s="71"/>
      <c r="B32" s="71" t="s">
        <v>22</v>
      </c>
      <c r="C32" s="72" t="s">
        <v>100</v>
      </c>
      <c r="D32" s="73"/>
      <c r="E32" s="74"/>
      <c r="F32" s="126"/>
      <c r="G32" s="126"/>
      <c r="H32" s="126"/>
      <c r="I32" s="10">
        <f>SUM(I33:I54)</f>
        <v>0</v>
      </c>
      <c r="J32" s="10">
        <f t="shared" ref="J32:K32" si="7">SUM(J33:J54)</f>
        <v>0</v>
      </c>
      <c r="K32" s="10">
        <f t="shared" si="7"/>
        <v>0</v>
      </c>
    </row>
    <row r="33" spans="1:11" s="111" customFormat="1" ht="31.5" outlineLevel="2" x14ac:dyDescent="0.25">
      <c r="A33" s="109"/>
      <c r="B33" s="110" t="s">
        <v>23</v>
      </c>
      <c r="C33" s="69" t="s">
        <v>189</v>
      </c>
      <c r="D33" s="70" t="s">
        <v>69</v>
      </c>
      <c r="E33" s="75">
        <v>1</v>
      </c>
      <c r="F33" s="122"/>
      <c r="G33" s="121"/>
      <c r="H33" s="9">
        <f t="shared" ref="H33:H54" si="8">SUM(F33:G33)</f>
        <v>0</v>
      </c>
      <c r="I33" s="35">
        <f t="shared" ref="I33:I54" si="9">E33*F33</f>
        <v>0</v>
      </c>
      <c r="J33" s="35">
        <f t="shared" ref="J33:J54" si="10">G33*E33</f>
        <v>0</v>
      </c>
      <c r="K33" s="35">
        <f t="shared" ref="K33:K54" si="11">H33*E33</f>
        <v>0</v>
      </c>
    </row>
    <row r="34" spans="1:11" s="111" customFormat="1" ht="31.5" outlineLevel="2" x14ac:dyDescent="0.25">
      <c r="A34" s="109"/>
      <c r="B34" s="110" t="s">
        <v>24</v>
      </c>
      <c r="C34" s="69" t="s">
        <v>190</v>
      </c>
      <c r="D34" s="70" t="s">
        <v>69</v>
      </c>
      <c r="E34" s="75">
        <v>1</v>
      </c>
      <c r="F34" s="122"/>
      <c r="G34" s="121"/>
      <c r="H34" s="9">
        <f t="shared" si="8"/>
        <v>0</v>
      </c>
      <c r="I34" s="35">
        <f t="shared" si="9"/>
        <v>0</v>
      </c>
      <c r="J34" s="35">
        <f t="shared" si="10"/>
        <v>0</v>
      </c>
      <c r="K34" s="35">
        <f t="shared" si="11"/>
        <v>0</v>
      </c>
    </row>
    <row r="35" spans="1:11" s="111" customFormat="1" ht="31.5" outlineLevel="2" x14ac:dyDescent="0.25">
      <c r="A35" s="109"/>
      <c r="B35" s="110" t="s">
        <v>25</v>
      </c>
      <c r="C35" s="69" t="s">
        <v>191</v>
      </c>
      <c r="D35" s="70" t="s">
        <v>69</v>
      </c>
      <c r="E35" s="75">
        <v>1</v>
      </c>
      <c r="F35" s="122"/>
      <c r="G35" s="121"/>
      <c r="H35" s="9">
        <f t="shared" si="8"/>
        <v>0</v>
      </c>
      <c r="I35" s="35">
        <f t="shared" si="9"/>
        <v>0</v>
      </c>
      <c r="J35" s="35">
        <f t="shared" si="10"/>
        <v>0</v>
      </c>
      <c r="K35" s="35">
        <f t="shared" si="11"/>
        <v>0</v>
      </c>
    </row>
    <row r="36" spans="1:11" s="111" customFormat="1" ht="31.5" outlineLevel="2" x14ac:dyDescent="0.25">
      <c r="A36" s="109"/>
      <c r="B36" s="110" t="s">
        <v>70</v>
      </c>
      <c r="C36" s="69" t="s">
        <v>192</v>
      </c>
      <c r="D36" s="70" t="s">
        <v>69</v>
      </c>
      <c r="E36" s="75">
        <v>1</v>
      </c>
      <c r="F36" s="122"/>
      <c r="G36" s="121"/>
      <c r="H36" s="9">
        <f t="shared" si="8"/>
        <v>0</v>
      </c>
      <c r="I36" s="35">
        <f t="shared" si="9"/>
        <v>0</v>
      </c>
      <c r="J36" s="35">
        <f t="shared" si="10"/>
        <v>0</v>
      </c>
      <c r="K36" s="35">
        <f t="shared" si="11"/>
        <v>0</v>
      </c>
    </row>
    <row r="37" spans="1:11" s="111" customFormat="1" ht="31.5" outlineLevel="2" x14ac:dyDescent="0.25">
      <c r="A37" s="109"/>
      <c r="B37" s="110" t="s">
        <v>71</v>
      </c>
      <c r="C37" s="69" t="s">
        <v>193</v>
      </c>
      <c r="D37" s="70" t="s">
        <v>69</v>
      </c>
      <c r="E37" s="75">
        <v>1</v>
      </c>
      <c r="F37" s="122"/>
      <c r="G37" s="121"/>
      <c r="H37" s="9">
        <f t="shared" si="8"/>
        <v>0</v>
      </c>
      <c r="I37" s="35">
        <f t="shared" si="9"/>
        <v>0</v>
      </c>
      <c r="J37" s="35">
        <f t="shared" si="10"/>
        <v>0</v>
      </c>
      <c r="K37" s="35">
        <f t="shared" si="11"/>
        <v>0</v>
      </c>
    </row>
    <row r="38" spans="1:11" s="111" customFormat="1" ht="31.5" outlineLevel="2" x14ac:dyDescent="0.25">
      <c r="A38" s="109"/>
      <c r="B38" s="110" t="s">
        <v>72</v>
      </c>
      <c r="C38" s="69" t="s">
        <v>194</v>
      </c>
      <c r="D38" s="70" t="s">
        <v>69</v>
      </c>
      <c r="E38" s="75">
        <v>1</v>
      </c>
      <c r="F38" s="122"/>
      <c r="G38" s="121"/>
      <c r="H38" s="9">
        <f t="shared" si="8"/>
        <v>0</v>
      </c>
      <c r="I38" s="35">
        <f t="shared" si="9"/>
        <v>0</v>
      </c>
      <c r="J38" s="35">
        <f t="shared" si="10"/>
        <v>0</v>
      </c>
      <c r="K38" s="35">
        <f t="shared" si="11"/>
        <v>0</v>
      </c>
    </row>
    <row r="39" spans="1:11" s="111" customFormat="1" ht="31.5" outlineLevel="2" x14ac:dyDescent="0.25">
      <c r="A39" s="109"/>
      <c r="B39" s="110" t="s">
        <v>75</v>
      </c>
      <c r="C39" s="69" t="s">
        <v>195</v>
      </c>
      <c r="D39" s="70" t="s">
        <v>69</v>
      </c>
      <c r="E39" s="75">
        <v>1</v>
      </c>
      <c r="F39" s="122"/>
      <c r="G39" s="121"/>
      <c r="H39" s="9">
        <f t="shared" si="8"/>
        <v>0</v>
      </c>
      <c r="I39" s="35">
        <f t="shared" si="9"/>
        <v>0</v>
      </c>
      <c r="J39" s="35">
        <f t="shared" si="10"/>
        <v>0</v>
      </c>
      <c r="K39" s="35">
        <f t="shared" si="11"/>
        <v>0</v>
      </c>
    </row>
    <row r="40" spans="1:11" s="111" customFormat="1" ht="31.5" outlineLevel="2" x14ac:dyDescent="0.25">
      <c r="A40" s="109"/>
      <c r="B40" s="110" t="s">
        <v>147</v>
      </c>
      <c r="C40" s="69" t="s">
        <v>196</v>
      </c>
      <c r="D40" s="70" t="s">
        <v>69</v>
      </c>
      <c r="E40" s="75">
        <v>1</v>
      </c>
      <c r="F40" s="122"/>
      <c r="G40" s="121"/>
      <c r="H40" s="9">
        <f t="shared" si="8"/>
        <v>0</v>
      </c>
      <c r="I40" s="35">
        <f t="shared" si="9"/>
        <v>0</v>
      </c>
      <c r="J40" s="35">
        <f t="shared" si="10"/>
        <v>0</v>
      </c>
      <c r="K40" s="35">
        <f t="shared" si="11"/>
        <v>0</v>
      </c>
    </row>
    <row r="41" spans="1:11" s="111" customFormat="1" ht="31.5" outlineLevel="2" x14ac:dyDescent="0.25">
      <c r="A41" s="109"/>
      <c r="B41" s="110" t="s">
        <v>148</v>
      </c>
      <c r="C41" s="69" t="s">
        <v>197</v>
      </c>
      <c r="D41" s="70" t="s">
        <v>69</v>
      </c>
      <c r="E41" s="75">
        <v>1</v>
      </c>
      <c r="F41" s="122"/>
      <c r="G41" s="121"/>
      <c r="H41" s="9">
        <f t="shared" si="8"/>
        <v>0</v>
      </c>
      <c r="I41" s="35">
        <f t="shared" si="9"/>
        <v>0</v>
      </c>
      <c r="J41" s="35">
        <f t="shared" si="10"/>
        <v>0</v>
      </c>
      <c r="K41" s="35">
        <f t="shared" si="11"/>
        <v>0</v>
      </c>
    </row>
    <row r="42" spans="1:11" s="111" customFormat="1" ht="31.5" outlineLevel="2" x14ac:dyDescent="0.25">
      <c r="A42" s="109"/>
      <c r="B42" s="110" t="s">
        <v>149</v>
      </c>
      <c r="C42" s="69" t="s">
        <v>198</v>
      </c>
      <c r="D42" s="70" t="s">
        <v>69</v>
      </c>
      <c r="E42" s="75">
        <v>1</v>
      </c>
      <c r="F42" s="122"/>
      <c r="G42" s="121"/>
      <c r="H42" s="9">
        <f t="shared" si="8"/>
        <v>0</v>
      </c>
      <c r="I42" s="35">
        <f t="shared" si="9"/>
        <v>0</v>
      </c>
      <c r="J42" s="35">
        <f t="shared" si="10"/>
        <v>0</v>
      </c>
      <c r="K42" s="35">
        <f t="shared" si="11"/>
        <v>0</v>
      </c>
    </row>
    <row r="43" spans="1:11" s="111" customFormat="1" ht="31.5" outlineLevel="2" x14ac:dyDescent="0.25">
      <c r="A43" s="109"/>
      <c r="B43" s="110" t="s">
        <v>150</v>
      </c>
      <c r="C43" s="69" t="s">
        <v>199</v>
      </c>
      <c r="D43" s="70" t="s">
        <v>69</v>
      </c>
      <c r="E43" s="75">
        <v>1</v>
      </c>
      <c r="F43" s="122"/>
      <c r="G43" s="121"/>
      <c r="H43" s="9">
        <f t="shared" si="8"/>
        <v>0</v>
      </c>
      <c r="I43" s="35">
        <f t="shared" si="9"/>
        <v>0</v>
      </c>
      <c r="J43" s="35">
        <f t="shared" si="10"/>
        <v>0</v>
      </c>
      <c r="K43" s="35">
        <f t="shared" si="11"/>
        <v>0</v>
      </c>
    </row>
    <row r="44" spans="1:11" s="111" customFormat="1" ht="31.5" outlineLevel="2" x14ac:dyDescent="0.25">
      <c r="A44" s="109"/>
      <c r="B44" s="110" t="s">
        <v>151</v>
      </c>
      <c r="C44" s="69" t="s">
        <v>200</v>
      </c>
      <c r="D44" s="70" t="s">
        <v>69</v>
      </c>
      <c r="E44" s="75">
        <v>1</v>
      </c>
      <c r="F44" s="122"/>
      <c r="G44" s="121"/>
      <c r="H44" s="9">
        <f t="shared" si="8"/>
        <v>0</v>
      </c>
      <c r="I44" s="35">
        <f t="shared" si="9"/>
        <v>0</v>
      </c>
      <c r="J44" s="35">
        <f t="shared" si="10"/>
        <v>0</v>
      </c>
      <c r="K44" s="35">
        <f t="shared" si="11"/>
        <v>0</v>
      </c>
    </row>
    <row r="45" spans="1:11" s="111" customFormat="1" ht="31.5" outlineLevel="2" x14ac:dyDescent="0.25">
      <c r="A45" s="109"/>
      <c r="B45" s="110" t="s">
        <v>152</v>
      </c>
      <c r="C45" s="69" t="s">
        <v>201</v>
      </c>
      <c r="D45" s="70" t="s">
        <v>69</v>
      </c>
      <c r="E45" s="75">
        <v>1</v>
      </c>
      <c r="F45" s="122"/>
      <c r="G45" s="121"/>
      <c r="H45" s="9">
        <f t="shared" si="8"/>
        <v>0</v>
      </c>
      <c r="I45" s="35">
        <f t="shared" si="9"/>
        <v>0</v>
      </c>
      <c r="J45" s="35">
        <f t="shared" si="10"/>
        <v>0</v>
      </c>
      <c r="K45" s="35">
        <f t="shared" si="11"/>
        <v>0</v>
      </c>
    </row>
    <row r="46" spans="1:11" s="111" customFormat="1" ht="31.5" outlineLevel="2" x14ac:dyDescent="0.25">
      <c r="A46" s="109"/>
      <c r="B46" s="110" t="s">
        <v>153</v>
      </c>
      <c r="C46" s="69" t="s">
        <v>202</v>
      </c>
      <c r="D46" s="70" t="s">
        <v>69</v>
      </c>
      <c r="E46" s="75">
        <v>1</v>
      </c>
      <c r="F46" s="122"/>
      <c r="G46" s="121"/>
      <c r="H46" s="9">
        <f t="shared" si="8"/>
        <v>0</v>
      </c>
      <c r="I46" s="35">
        <f t="shared" si="9"/>
        <v>0</v>
      </c>
      <c r="J46" s="35">
        <f t="shared" si="10"/>
        <v>0</v>
      </c>
      <c r="K46" s="35">
        <f t="shared" si="11"/>
        <v>0</v>
      </c>
    </row>
    <row r="47" spans="1:11" s="111" customFormat="1" ht="31.5" outlineLevel="2" x14ac:dyDescent="0.25">
      <c r="A47" s="109"/>
      <c r="B47" s="110" t="s">
        <v>154</v>
      </c>
      <c r="C47" s="69" t="s">
        <v>203</v>
      </c>
      <c r="D47" s="70" t="s">
        <v>69</v>
      </c>
      <c r="E47" s="75">
        <v>1</v>
      </c>
      <c r="F47" s="122"/>
      <c r="G47" s="121"/>
      <c r="H47" s="9">
        <f t="shared" si="8"/>
        <v>0</v>
      </c>
      <c r="I47" s="35">
        <f t="shared" si="9"/>
        <v>0</v>
      </c>
      <c r="J47" s="35">
        <f t="shared" si="10"/>
        <v>0</v>
      </c>
      <c r="K47" s="35">
        <f t="shared" si="11"/>
        <v>0</v>
      </c>
    </row>
    <row r="48" spans="1:11" s="111" customFormat="1" ht="31.5" outlineLevel="2" x14ac:dyDescent="0.25">
      <c r="A48" s="109"/>
      <c r="B48" s="110" t="s">
        <v>155</v>
      </c>
      <c r="C48" s="69" t="s">
        <v>204</v>
      </c>
      <c r="D48" s="70" t="s">
        <v>69</v>
      </c>
      <c r="E48" s="75">
        <v>1</v>
      </c>
      <c r="F48" s="122"/>
      <c r="G48" s="121"/>
      <c r="H48" s="9">
        <f t="shared" si="8"/>
        <v>0</v>
      </c>
      <c r="I48" s="35">
        <f t="shared" si="9"/>
        <v>0</v>
      </c>
      <c r="J48" s="35">
        <f t="shared" si="10"/>
        <v>0</v>
      </c>
      <c r="K48" s="35">
        <f t="shared" si="11"/>
        <v>0</v>
      </c>
    </row>
    <row r="49" spans="1:11" s="111" customFormat="1" ht="31.5" outlineLevel="2" x14ac:dyDescent="0.25">
      <c r="A49" s="109"/>
      <c r="B49" s="110" t="s">
        <v>156</v>
      </c>
      <c r="C49" s="69" t="s">
        <v>205</v>
      </c>
      <c r="D49" s="70" t="s">
        <v>69</v>
      </c>
      <c r="E49" s="75">
        <v>1</v>
      </c>
      <c r="F49" s="122"/>
      <c r="G49" s="121"/>
      <c r="H49" s="9">
        <f t="shared" si="8"/>
        <v>0</v>
      </c>
      <c r="I49" s="35">
        <f t="shared" si="9"/>
        <v>0</v>
      </c>
      <c r="J49" s="35">
        <f t="shared" si="10"/>
        <v>0</v>
      </c>
      <c r="K49" s="35">
        <f t="shared" si="11"/>
        <v>0</v>
      </c>
    </row>
    <row r="50" spans="1:11" s="36" customFormat="1" ht="31.5" outlineLevel="2" x14ac:dyDescent="0.25">
      <c r="A50" s="67"/>
      <c r="B50" s="110" t="s">
        <v>157</v>
      </c>
      <c r="C50" s="69" t="s">
        <v>206</v>
      </c>
      <c r="D50" s="70" t="s">
        <v>69</v>
      </c>
      <c r="E50" s="75">
        <v>1</v>
      </c>
      <c r="F50" s="123">
        <f>SUMPRODUCT(E51:E54,F51:F54)/E50</f>
        <v>0</v>
      </c>
      <c r="G50" s="121"/>
      <c r="H50" s="9">
        <f t="shared" si="8"/>
        <v>0</v>
      </c>
      <c r="I50" s="35">
        <f t="shared" si="9"/>
        <v>0</v>
      </c>
      <c r="J50" s="35">
        <f t="shared" si="10"/>
        <v>0</v>
      </c>
      <c r="K50" s="35">
        <f t="shared" si="11"/>
        <v>0</v>
      </c>
    </row>
    <row r="51" spans="1:11" s="105" customFormat="1" outlineLevel="2" x14ac:dyDescent="0.25">
      <c r="A51" s="101"/>
      <c r="B51" s="102" t="s">
        <v>158</v>
      </c>
      <c r="C51" s="107" t="s">
        <v>140</v>
      </c>
      <c r="D51" s="103" t="s">
        <v>83</v>
      </c>
      <c r="E51" s="104">
        <v>175.2</v>
      </c>
      <c r="F51" s="112"/>
      <c r="G51" s="120"/>
      <c r="H51" s="9">
        <f t="shared" si="8"/>
        <v>0</v>
      </c>
      <c r="I51" s="35">
        <f t="shared" si="9"/>
        <v>0</v>
      </c>
      <c r="J51" s="35">
        <f t="shared" si="10"/>
        <v>0</v>
      </c>
      <c r="K51" s="35">
        <f t="shared" si="11"/>
        <v>0</v>
      </c>
    </row>
    <row r="52" spans="1:11" s="105" customFormat="1" outlineLevel="2" x14ac:dyDescent="0.25">
      <c r="A52" s="101"/>
      <c r="B52" s="102" t="s">
        <v>159</v>
      </c>
      <c r="C52" s="107" t="s">
        <v>141</v>
      </c>
      <c r="D52" s="103" t="s">
        <v>83</v>
      </c>
      <c r="E52" s="104">
        <v>11.6</v>
      </c>
      <c r="F52" s="112"/>
      <c r="G52" s="120"/>
      <c r="H52" s="9">
        <f t="shared" si="8"/>
        <v>0</v>
      </c>
      <c r="I52" s="35">
        <f t="shared" si="9"/>
        <v>0</v>
      </c>
      <c r="J52" s="35">
        <f t="shared" si="10"/>
        <v>0</v>
      </c>
      <c r="K52" s="35">
        <f t="shared" si="11"/>
        <v>0</v>
      </c>
    </row>
    <row r="53" spans="1:11" s="105" customFormat="1" outlineLevel="2" x14ac:dyDescent="0.25">
      <c r="A53" s="101"/>
      <c r="B53" s="102" t="s">
        <v>160</v>
      </c>
      <c r="C53" s="107" t="s">
        <v>123</v>
      </c>
      <c r="D53" s="103" t="s">
        <v>69</v>
      </c>
      <c r="E53" s="104">
        <f>16*E50</f>
        <v>16</v>
      </c>
      <c r="F53" s="112"/>
      <c r="G53" s="120"/>
      <c r="H53" s="9">
        <f t="shared" si="8"/>
        <v>0</v>
      </c>
      <c r="I53" s="35">
        <f t="shared" si="9"/>
        <v>0</v>
      </c>
      <c r="J53" s="35">
        <f t="shared" si="10"/>
        <v>0</v>
      </c>
      <c r="K53" s="35">
        <f t="shared" si="11"/>
        <v>0</v>
      </c>
    </row>
    <row r="54" spans="1:11" s="105" customFormat="1" outlineLevel="2" x14ac:dyDescent="0.25">
      <c r="A54" s="101"/>
      <c r="B54" s="102" t="s">
        <v>161</v>
      </c>
      <c r="C54" s="106" t="s">
        <v>78</v>
      </c>
      <c r="D54" s="103" t="s">
        <v>69</v>
      </c>
      <c r="E54" s="104">
        <f>E50</f>
        <v>1</v>
      </c>
      <c r="F54" s="112"/>
      <c r="G54" s="120"/>
      <c r="H54" s="9">
        <f t="shared" si="8"/>
        <v>0</v>
      </c>
      <c r="I54" s="35">
        <f t="shared" si="9"/>
        <v>0</v>
      </c>
      <c r="J54" s="35">
        <f t="shared" si="10"/>
        <v>0</v>
      </c>
      <c r="K54" s="35">
        <f t="shared" si="11"/>
        <v>0</v>
      </c>
    </row>
    <row r="55" spans="1:11" s="33" customFormat="1" ht="18.75" customHeight="1" x14ac:dyDescent="0.25">
      <c r="A55" s="71"/>
      <c r="B55" s="71" t="s">
        <v>93</v>
      </c>
      <c r="C55" s="72" t="s">
        <v>101</v>
      </c>
      <c r="D55" s="73"/>
      <c r="E55" s="74"/>
      <c r="F55" s="126"/>
      <c r="G55" s="126"/>
      <c r="H55" s="126"/>
      <c r="I55" s="10">
        <f>SUM(I56:I81)</f>
        <v>0</v>
      </c>
      <c r="J55" s="10">
        <f t="shared" ref="J55:K55" si="12">SUM(J56:J81)</f>
        <v>0</v>
      </c>
      <c r="K55" s="10">
        <f t="shared" si="12"/>
        <v>0</v>
      </c>
    </row>
    <row r="56" spans="1:11" s="36" customFormat="1" ht="31.5" outlineLevel="2" x14ac:dyDescent="0.25">
      <c r="A56" s="67"/>
      <c r="B56" s="68" t="s">
        <v>94</v>
      </c>
      <c r="C56" s="69" t="s">
        <v>207</v>
      </c>
      <c r="D56" s="70" t="s">
        <v>69</v>
      </c>
      <c r="E56" s="75">
        <v>7</v>
      </c>
      <c r="F56" s="123">
        <f>SUMPRODUCT(E57:E60,F57:F60)/E56</f>
        <v>0</v>
      </c>
      <c r="G56" s="121"/>
      <c r="H56" s="9">
        <f t="shared" ref="H56:H66" si="13">SUM(F56:G56)</f>
        <v>0</v>
      </c>
      <c r="I56" s="35">
        <f t="shared" ref="I56:I66" si="14">E56*F56</f>
        <v>0</v>
      </c>
      <c r="J56" s="35">
        <f t="shared" ref="J56:J66" si="15">G56*E56</f>
        <v>0</v>
      </c>
      <c r="K56" s="35">
        <f t="shared" ref="K56:K66" si="16">H56*E56</f>
        <v>0</v>
      </c>
    </row>
    <row r="57" spans="1:11" s="105" customFormat="1" outlineLevel="2" x14ac:dyDescent="0.25">
      <c r="A57" s="101"/>
      <c r="B57" s="102" t="s">
        <v>102</v>
      </c>
      <c r="C57" s="106" t="s">
        <v>142</v>
      </c>
      <c r="D57" s="103" t="s">
        <v>83</v>
      </c>
      <c r="E57" s="104">
        <v>486.4</v>
      </c>
      <c r="F57" s="112"/>
      <c r="G57" s="124"/>
      <c r="H57" s="9">
        <f t="shared" si="13"/>
        <v>0</v>
      </c>
      <c r="I57" s="35">
        <f t="shared" si="14"/>
        <v>0</v>
      </c>
      <c r="J57" s="35">
        <f t="shared" si="15"/>
        <v>0</v>
      </c>
      <c r="K57" s="35">
        <f t="shared" si="16"/>
        <v>0</v>
      </c>
    </row>
    <row r="58" spans="1:11" s="105" customFormat="1" outlineLevel="2" x14ac:dyDescent="0.25">
      <c r="A58" s="101"/>
      <c r="B58" s="102" t="s">
        <v>103</v>
      </c>
      <c r="C58" s="106" t="s">
        <v>143</v>
      </c>
      <c r="D58" s="103" t="s">
        <v>83</v>
      </c>
      <c r="E58" s="104">
        <v>63</v>
      </c>
      <c r="F58" s="112"/>
      <c r="G58" s="124"/>
      <c r="H58" s="9">
        <f t="shared" si="13"/>
        <v>0</v>
      </c>
      <c r="I58" s="35">
        <f t="shared" si="14"/>
        <v>0</v>
      </c>
      <c r="J58" s="35">
        <f t="shared" si="15"/>
        <v>0</v>
      </c>
      <c r="K58" s="35">
        <f t="shared" si="16"/>
        <v>0</v>
      </c>
    </row>
    <row r="59" spans="1:11" s="105" customFormat="1" outlineLevel="2" x14ac:dyDescent="0.25">
      <c r="A59" s="101"/>
      <c r="B59" s="102" t="s">
        <v>104</v>
      </c>
      <c r="C59" s="106" t="s">
        <v>144</v>
      </c>
      <c r="D59" s="103" t="s">
        <v>83</v>
      </c>
      <c r="E59" s="104">
        <v>2.2799999999999998</v>
      </c>
      <c r="F59" s="112"/>
      <c r="G59" s="124"/>
      <c r="H59" s="9">
        <f t="shared" si="13"/>
        <v>0</v>
      </c>
      <c r="I59" s="35">
        <f t="shared" si="14"/>
        <v>0</v>
      </c>
      <c r="J59" s="35">
        <f t="shared" si="15"/>
        <v>0</v>
      </c>
      <c r="K59" s="35">
        <f t="shared" si="16"/>
        <v>0</v>
      </c>
    </row>
    <row r="60" spans="1:11" s="105" customFormat="1" outlineLevel="2" x14ac:dyDescent="0.25">
      <c r="A60" s="101"/>
      <c r="B60" s="102" t="s">
        <v>105</v>
      </c>
      <c r="C60" s="106" t="s">
        <v>78</v>
      </c>
      <c r="D60" s="103" t="s">
        <v>69</v>
      </c>
      <c r="E60" s="104">
        <v>7</v>
      </c>
      <c r="F60" s="112"/>
      <c r="G60" s="124"/>
      <c r="H60" s="9">
        <f t="shared" si="13"/>
        <v>0</v>
      </c>
      <c r="I60" s="35">
        <f t="shared" si="14"/>
        <v>0</v>
      </c>
      <c r="J60" s="35">
        <f t="shared" si="15"/>
        <v>0</v>
      </c>
      <c r="K60" s="35">
        <f t="shared" si="16"/>
        <v>0</v>
      </c>
    </row>
    <row r="61" spans="1:11" s="36" customFormat="1" ht="31.5" outlineLevel="2" x14ac:dyDescent="0.25">
      <c r="A61" s="67"/>
      <c r="B61" s="68" t="s">
        <v>95</v>
      </c>
      <c r="C61" s="69" t="s">
        <v>208</v>
      </c>
      <c r="D61" s="70" t="s">
        <v>69</v>
      </c>
      <c r="E61" s="75">
        <v>6</v>
      </c>
      <c r="F61" s="123">
        <f>SUMPRODUCT(E62:E66,F62:F66)/E61</f>
        <v>0</v>
      </c>
      <c r="G61" s="121"/>
      <c r="H61" s="9">
        <f t="shared" si="13"/>
        <v>0</v>
      </c>
      <c r="I61" s="35">
        <f t="shared" si="14"/>
        <v>0</v>
      </c>
      <c r="J61" s="35">
        <f t="shared" si="15"/>
        <v>0</v>
      </c>
      <c r="K61" s="35">
        <f t="shared" si="16"/>
        <v>0</v>
      </c>
    </row>
    <row r="62" spans="1:11" s="105" customFormat="1" outlineLevel="2" x14ac:dyDescent="0.25">
      <c r="A62" s="101"/>
      <c r="B62" s="102" t="s">
        <v>106</v>
      </c>
      <c r="C62" s="107" t="s">
        <v>145</v>
      </c>
      <c r="D62" s="103" t="s">
        <v>83</v>
      </c>
      <c r="E62" s="104">
        <v>255.5</v>
      </c>
      <c r="F62" s="112"/>
      <c r="G62" s="120"/>
      <c r="H62" s="9">
        <f t="shared" si="13"/>
        <v>0</v>
      </c>
      <c r="I62" s="35">
        <f t="shared" si="14"/>
        <v>0</v>
      </c>
      <c r="J62" s="35">
        <f t="shared" si="15"/>
        <v>0</v>
      </c>
      <c r="K62" s="35">
        <f t="shared" si="16"/>
        <v>0</v>
      </c>
    </row>
    <row r="63" spans="1:11" s="105" customFormat="1" outlineLevel="2" x14ac:dyDescent="0.25">
      <c r="A63" s="101"/>
      <c r="B63" s="102" t="s">
        <v>107</v>
      </c>
      <c r="C63" s="107" t="s">
        <v>143</v>
      </c>
      <c r="D63" s="103" t="s">
        <v>83</v>
      </c>
      <c r="E63" s="104">
        <v>34.06</v>
      </c>
      <c r="F63" s="112"/>
      <c r="G63" s="120"/>
      <c r="H63" s="9">
        <f t="shared" si="13"/>
        <v>0</v>
      </c>
      <c r="I63" s="35">
        <f t="shared" si="14"/>
        <v>0</v>
      </c>
      <c r="J63" s="35">
        <f t="shared" si="15"/>
        <v>0</v>
      </c>
      <c r="K63" s="35">
        <f t="shared" si="16"/>
        <v>0</v>
      </c>
    </row>
    <row r="64" spans="1:11" s="105" customFormat="1" outlineLevel="2" x14ac:dyDescent="0.25">
      <c r="A64" s="101"/>
      <c r="B64" s="102" t="s">
        <v>108</v>
      </c>
      <c r="C64" s="107" t="s">
        <v>146</v>
      </c>
      <c r="D64" s="103" t="s">
        <v>83</v>
      </c>
      <c r="E64" s="104">
        <v>1.71</v>
      </c>
      <c r="F64" s="112"/>
      <c r="G64" s="120"/>
      <c r="H64" s="9">
        <f t="shared" si="13"/>
        <v>0</v>
      </c>
      <c r="I64" s="35">
        <f t="shared" si="14"/>
        <v>0</v>
      </c>
      <c r="J64" s="35">
        <f t="shared" si="15"/>
        <v>0</v>
      </c>
      <c r="K64" s="35">
        <f t="shared" si="16"/>
        <v>0</v>
      </c>
    </row>
    <row r="65" spans="1:13" s="105" customFormat="1" outlineLevel="2" x14ac:dyDescent="0.25">
      <c r="A65" s="101"/>
      <c r="B65" s="102" t="s">
        <v>109</v>
      </c>
      <c r="C65" s="107" t="s">
        <v>111</v>
      </c>
      <c r="D65" s="103" t="s">
        <v>83</v>
      </c>
      <c r="E65" s="104">
        <v>2.1</v>
      </c>
      <c r="F65" s="112"/>
      <c r="G65" s="120"/>
      <c r="H65" s="9">
        <f t="shared" si="13"/>
        <v>0</v>
      </c>
      <c r="I65" s="35">
        <f t="shared" si="14"/>
        <v>0</v>
      </c>
      <c r="J65" s="35">
        <f t="shared" si="15"/>
        <v>0</v>
      </c>
      <c r="K65" s="35">
        <f t="shared" si="16"/>
        <v>0</v>
      </c>
    </row>
    <row r="66" spans="1:13" s="105" customFormat="1" outlineLevel="2" x14ac:dyDescent="0.25">
      <c r="A66" s="101"/>
      <c r="B66" s="102" t="s">
        <v>110</v>
      </c>
      <c r="C66" s="106" t="s">
        <v>78</v>
      </c>
      <c r="D66" s="103" t="s">
        <v>69</v>
      </c>
      <c r="E66" s="104">
        <f>E61</f>
        <v>6</v>
      </c>
      <c r="F66" s="112"/>
      <c r="G66" s="120"/>
      <c r="H66" s="9">
        <f t="shared" si="13"/>
        <v>0</v>
      </c>
      <c r="I66" s="35">
        <f t="shared" si="14"/>
        <v>0</v>
      </c>
      <c r="J66" s="35">
        <f t="shared" si="15"/>
        <v>0</v>
      </c>
      <c r="K66" s="35">
        <f t="shared" si="16"/>
        <v>0</v>
      </c>
      <c r="M66" s="113" t="s">
        <v>139</v>
      </c>
    </row>
    <row r="67" spans="1:13" s="36" customFormat="1" ht="47.25" outlineLevel="2" x14ac:dyDescent="0.25">
      <c r="A67" s="67"/>
      <c r="B67" s="68" t="s">
        <v>96</v>
      </c>
      <c r="C67" s="69" t="s">
        <v>209</v>
      </c>
      <c r="D67" s="70" t="s">
        <v>69</v>
      </c>
      <c r="E67" s="75">
        <v>1</v>
      </c>
      <c r="F67" s="123">
        <f>SUMPRODUCT(E68:E69,F68:F69)/E67</f>
        <v>0</v>
      </c>
      <c r="G67" s="121"/>
      <c r="H67" s="9">
        <f t="shared" ref="H67:H81" si="17">SUM(F67:G67)</f>
        <v>0</v>
      </c>
      <c r="I67" s="35">
        <f t="shared" ref="I67:I81" si="18">E67*F67</f>
        <v>0</v>
      </c>
      <c r="J67" s="35">
        <f t="shared" ref="J67:J81" si="19">G67*E67</f>
        <v>0</v>
      </c>
      <c r="K67" s="35">
        <f t="shared" ref="K67:K81" si="20">H67*E67</f>
        <v>0</v>
      </c>
    </row>
    <row r="68" spans="1:13" s="105" customFormat="1" outlineLevel="2" x14ac:dyDescent="0.25">
      <c r="A68" s="101"/>
      <c r="B68" s="102" t="s">
        <v>112</v>
      </c>
      <c r="C68" s="107" t="s">
        <v>167</v>
      </c>
      <c r="D68" s="103" t="s">
        <v>80</v>
      </c>
      <c r="E68" s="104">
        <f>E67*0.027</f>
        <v>0.03</v>
      </c>
      <c r="F68" s="112"/>
      <c r="G68" s="120"/>
      <c r="H68" s="9">
        <f t="shared" si="17"/>
        <v>0</v>
      </c>
      <c r="I68" s="35">
        <f t="shared" si="18"/>
        <v>0</v>
      </c>
      <c r="J68" s="35">
        <f t="shared" si="19"/>
        <v>0</v>
      </c>
      <c r="K68" s="35">
        <f t="shared" si="20"/>
        <v>0</v>
      </c>
    </row>
    <row r="69" spans="1:13" s="105" customFormat="1" outlineLevel="2" x14ac:dyDescent="0.25">
      <c r="A69" s="101"/>
      <c r="B69" s="102" t="s">
        <v>113</v>
      </c>
      <c r="C69" s="106" t="s">
        <v>78</v>
      </c>
      <c r="D69" s="103" t="s">
        <v>69</v>
      </c>
      <c r="E69" s="104">
        <f>E67</f>
        <v>1</v>
      </c>
      <c r="F69" s="112"/>
      <c r="G69" s="120"/>
      <c r="H69" s="9">
        <f t="shared" si="17"/>
        <v>0</v>
      </c>
      <c r="I69" s="35">
        <f t="shared" si="18"/>
        <v>0</v>
      </c>
      <c r="J69" s="35">
        <f t="shared" si="19"/>
        <v>0</v>
      </c>
      <c r="K69" s="35">
        <f t="shared" si="20"/>
        <v>0</v>
      </c>
    </row>
    <row r="70" spans="1:13" s="36" customFormat="1" ht="47.25" outlineLevel="2" x14ac:dyDescent="0.25">
      <c r="A70" s="67"/>
      <c r="B70" s="68" t="s">
        <v>97</v>
      </c>
      <c r="C70" s="69" t="s">
        <v>210</v>
      </c>
      <c r="D70" s="70" t="s">
        <v>69</v>
      </c>
      <c r="E70" s="75">
        <v>3</v>
      </c>
      <c r="F70" s="123">
        <f>SUMPRODUCT(E71:E72,F71:F72)/E70</f>
        <v>0</v>
      </c>
      <c r="G70" s="121"/>
      <c r="H70" s="9">
        <f t="shared" si="17"/>
        <v>0</v>
      </c>
      <c r="I70" s="35">
        <f t="shared" si="18"/>
        <v>0</v>
      </c>
      <c r="J70" s="35">
        <f t="shared" si="19"/>
        <v>0</v>
      </c>
      <c r="K70" s="35">
        <f t="shared" si="20"/>
        <v>0</v>
      </c>
    </row>
    <row r="71" spans="1:13" s="105" customFormat="1" outlineLevel="2" x14ac:dyDescent="0.25">
      <c r="A71" s="101"/>
      <c r="B71" s="102" t="s">
        <v>114</v>
      </c>
      <c r="C71" s="107" t="s">
        <v>167</v>
      </c>
      <c r="D71" s="103" t="s">
        <v>80</v>
      </c>
      <c r="E71" s="104">
        <f>E70*0.016</f>
        <v>0.05</v>
      </c>
      <c r="F71" s="112"/>
      <c r="G71" s="120"/>
      <c r="H71" s="9">
        <f t="shared" si="17"/>
        <v>0</v>
      </c>
      <c r="I71" s="35">
        <f t="shared" si="18"/>
        <v>0</v>
      </c>
      <c r="J71" s="35">
        <f t="shared" si="19"/>
        <v>0</v>
      </c>
      <c r="K71" s="35">
        <f t="shared" si="20"/>
        <v>0</v>
      </c>
    </row>
    <row r="72" spans="1:13" s="105" customFormat="1" outlineLevel="2" x14ac:dyDescent="0.25">
      <c r="A72" s="101"/>
      <c r="B72" s="102" t="s">
        <v>115</v>
      </c>
      <c r="C72" s="106" t="s">
        <v>78</v>
      </c>
      <c r="D72" s="103" t="s">
        <v>69</v>
      </c>
      <c r="E72" s="104">
        <f>E70</f>
        <v>3</v>
      </c>
      <c r="F72" s="112"/>
      <c r="G72" s="120"/>
      <c r="H72" s="9">
        <f t="shared" si="17"/>
        <v>0</v>
      </c>
      <c r="I72" s="35">
        <f t="shared" si="18"/>
        <v>0</v>
      </c>
      <c r="J72" s="35">
        <f t="shared" si="19"/>
        <v>0</v>
      </c>
      <c r="K72" s="35">
        <f t="shared" si="20"/>
        <v>0</v>
      </c>
    </row>
    <row r="73" spans="1:13" s="36" customFormat="1" ht="47.25" outlineLevel="2" x14ac:dyDescent="0.25">
      <c r="A73" s="67"/>
      <c r="B73" s="68" t="s">
        <v>98</v>
      </c>
      <c r="C73" s="69" t="s">
        <v>211</v>
      </c>
      <c r="D73" s="70" t="s">
        <v>69</v>
      </c>
      <c r="E73" s="75">
        <v>9</v>
      </c>
      <c r="F73" s="123">
        <f>SUMPRODUCT(E74:E75,F74:F75)/E73</f>
        <v>0</v>
      </c>
      <c r="G73" s="121"/>
      <c r="H73" s="9">
        <f t="shared" si="17"/>
        <v>0</v>
      </c>
      <c r="I73" s="35">
        <f t="shared" si="18"/>
        <v>0</v>
      </c>
      <c r="J73" s="35">
        <f t="shared" si="19"/>
        <v>0</v>
      </c>
      <c r="K73" s="35">
        <f t="shared" si="20"/>
        <v>0</v>
      </c>
    </row>
    <row r="74" spans="1:13" s="105" customFormat="1" outlineLevel="2" x14ac:dyDescent="0.25">
      <c r="A74" s="101"/>
      <c r="B74" s="102" t="s">
        <v>116</v>
      </c>
      <c r="C74" s="107" t="s">
        <v>167</v>
      </c>
      <c r="D74" s="103" t="s">
        <v>80</v>
      </c>
      <c r="E74" s="104">
        <f>E73*0.0185</f>
        <v>0.17</v>
      </c>
      <c r="F74" s="112"/>
      <c r="G74" s="120"/>
      <c r="H74" s="9">
        <f t="shared" si="17"/>
        <v>0</v>
      </c>
      <c r="I74" s="35">
        <f t="shared" si="18"/>
        <v>0</v>
      </c>
      <c r="J74" s="35">
        <f t="shared" si="19"/>
        <v>0</v>
      </c>
      <c r="K74" s="35">
        <f t="shared" si="20"/>
        <v>0</v>
      </c>
    </row>
    <row r="75" spans="1:13" s="105" customFormat="1" outlineLevel="2" x14ac:dyDescent="0.25">
      <c r="A75" s="101"/>
      <c r="B75" s="102" t="s">
        <v>117</v>
      </c>
      <c r="C75" s="106" t="s">
        <v>78</v>
      </c>
      <c r="D75" s="103" t="s">
        <v>69</v>
      </c>
      <c r="E75" s="104">
        <f>E73</f>
        <v>9</v>
      </c>
      <c r="F75" s="112"/>
      <c r="G75" s="120"/>
      <c r="H75" s="9">
        <f t="shared" si="17"/>
        <v>0</v>
      </c>
      <c r="I75" s="35">
        <f t="shared" si="18"/>
        <v>0</v>
      </c>
      <c r="J75" s="35">
        <f t="shared" si="19"/>
        <v>0</v>
      </c>
      <c r="K75" s="35">
        <f t="shared" si="20"/>
        <v>0</v>
      </c>
    </row>
    <row r="76" spans="1:13" s="36" customFormat="1" ht="47.25" outlineLevel="2" x14ac:dyDescent="0.25">
      <c r="A76" s="67"/>
      <c r="B76" s="68" t="s">
        <v>99</v>
      </c>
      <c r="C76" s="69" t="s">
        <v>210</v>
      </c>
      <c r="D76" s="70" t="s">
        <v>69</v>
      </c>
      <c r="E76" s="75">
        <v>3</v>
      </c>
      <c r="F76" s="123">
        <f>SUMPRODUCT(E77:E78,F77:F78)/E76</f>
        <v>0</v>
      </c>
      <c r="G76" s="121"/>
      <c r="H76" s="9">
        <f t="shared" si="17"/>
        <v>0</v>
      </c>
      <c r="I76" s="35">
        <f t="shared" si="18"/>
        <v>0</v>
      </c>
      <c r="J76" s="35">
        <f t="shared" si="19"/>
        <v>0</v>
      </c>
      <c r="K76" s="35">
        <f t="shared" si="20"/>
        <v>0</v>
      </c>
    </row>
    <row r="77" spans="1:13" s="105" customFormat="1" outlineLevel="2" x14ac:dyDescent="0.25">
      <c r="A77" s="101"/>
      <c r="B77" s="102" t="s">
        <v>119</v>
      </c>
      <c r="C77" s="107" t="s">
        <v>167</v>
      </c>
      <c r="D77" s="103" t="s">
        <v>80</v>
      </c>
      <c r="E77" s="104">
        <f>E76*0.012</f>
        <v>0.04</v>
      </c>
      <c r="F77" s="112"/>
      <c r="G77" s="120"/>
      <c r="H77" s="9">
        <f t="shared" si="17"/>
        <v>0</v>
      </c>
      <c r="I77" s="35">
        <f t="shared" si="18"/>
        <v>0</v>
      </c>
      <c r="J77" s="35">
        <f t="shared" si="19"/>
        <v>0</v>
      </c>
      <c r="K77" s="35">
        <f t="shared" si="20"/>
        <v>0</v>
      </c>
    </row>
    <row r="78" spans="1:13" s="105" customFormat="1" outlineLevel="2" x14ac:dyDescent="0.25">
      <c r="A78" s="101"/>
      <c r="B78" s="102" t="s">
        <v>120</v>
      </c>
      <c r="C78" s="106" t="s">
        <v>78</v>
      </c>
      <c r="D78" s="103" t="s">
        <v>69</v>
      </c>
      <c r="E78" s="104">
        <f>E76</f>
        <v>3</v>
      </c>
      <c r="F78" s="112"/>
      <c r="G78" s="120"/>
      <c r="H78" s="9">
        <f t="shared" si="17"/>
        <v>0</v>
      </c>
      <c r="I78" s="35">
        <f t="shared" si="18"/>
        <v>0</v>
      </c>
      <c r="J78" s="35">
        <f t="shared" si="19"/>
        <v>0</v>
      </c>
      <c r="K78" s="35">
        <f t="shared" si="20"/>
        <v>0</v>
      </c>
    </row>
    <row r="79" spans="1:13" s="36" customFormat="1" ht="31.5" outlineLevel="2" x14ac:dyDescent="0.25">
      <c r="A79" s="67"/>
      <c r="B79" s="68" t="s">
        <v>118</v>
      </c>
      <c r="C79" s="69" t="s">
        <v>212</v>
      </c>
      <c r="D79" s="70" t="s">
        <v>69</v>
      </c>
      <c r="E79" s="75">
        <v>14</v>
      </c>
      <c r="F79" s="123">
        <f>SUMPRODUCT(E80:E81,F80:F81)/E79</f>
        <v>0</v>
      </c>
      <c r="G79" s="121"/>
      <c r="H79" s="9">
        <f t="shared" si="17"/>
        <v>0</v>
      </c>
      <c r="I79" s="35">
        <f t="shared" si="18"/>
        <v>0</v>
      </c>
      <c r="J79" s="35">
        <f t="shared" si="19"/>
        <v>0</v>
      </c>
      <c r="K79" s="35">
        <f t="shared" si="20"/>
        <v>0</v>
      </c>
    </row>
    <row r="80" spans="1:13" s="105" customFormat="1" outlineLevel="2" x14ac:dyDescent="0.25">
      <c r="A80" s="101"/>
      <c r="B80" s="102" t="s">
        <v>121</v>
      </c>
      <c r="C80" s="107" t="s">
        <v>167</v>
      </c>
      <c r="D80" s="103" t="s">
        <v>80</v>
      </c>
      <c r="E80" s="104">
        <f>E79*0.01</f>
        <v>0.14000000000000001</v>
      </c>
      <c r="F80" s="112"/>
      <c r="G80" s="120"/>
      <c r="H80" s="9">
        <f t="shared" si="17"/>
        <v>0</v>
      </c>
      <c r="I80" s="35">
        <f t="shared" si="18"/>
        <v>0</v>
      </c>
      <c r="J80" s="35">
        <f t="shared" si="19"/>
        <v>0</v>
      </c>
      <c r="K80" s="35">
        <f t="shared" si="20"/>
        <v>0</v>
      </c>
    </row>
    <row r="81" spans="1:11" s="105" customFormat="1" outlineLevel="2" x14ac:dyDescent="0.25">
      <c r="A81" s="101"/>
      <c r="B81" s="102" t="s">
        <v>122</v>
      </c>
      <c r="C81" s="106" t="s">
        <v>78</v>
      </c>
      <c r="D81" s="103" t="s">
        <v>69</v>
      </c>
      <c r="E81" s="104">
        <f>E79</f>
        <v>14</v>
      </c>
      <c r="F81" s="112"/>
      <c r="G81" s="120"/>
      <c r="H81" s="9">
        <f t="shared" si="17"/>
        <v>0</v>
      </c>
      <c r="I81" s="35">
        <f t="shared" si="18"/>
        <v>0</v>
      </c>
      <c r="J81" s="35">
        <f t="shared" si="19"/>
        <v>0</v>
      </c>
      <c r="K81" s="35">
        <f t="shared" si="20"/>
        <v>0</v>
      </c>
    </row>
    <row r="82" spans="1:11" s="33" customFormat="1" ht="18.75" customHeight="1" x14ac:dyDescent="0.25">
      <c r="A82" s="71"/>
      <c r="B82" s="71" t="s">
        <v>124</v>
      </c>
      <c r="C82" s="72" t="s">
        <v>135</v>
      </c>
      <c r="D82" s="73"/>
      <c r="E82" s="74"/>
      <c r="F82" s="126"/>
      <c r="G82" s="126"/>
      <c r="H82" s="126"/>
      <c r="I82" s="10">
        <f>SUM(I83:I89)</f>
        <v>0</v>
      </c>
      <c r="J82" s="10">
        <f t="shared" ref="J82:K82" si="21">SUM(J83:J89)</f>
        <v>0</v>
      </c>
      <c r="K82" s="10">
        <f t="shared" si="21"/>
        <v>0</v>
      </c>
    </row>
    <row r="83" spans="1:11" s="36" customFormat="1" ht="31.5" outlineLevel="2" x14ac:dyDescent="0.25">
      <c r="A83" s="67"/>
      <c r="B83" s="68" t="s">
        <v>125</v>
      </c>
      <c r="C83" s="66" t="s">
        <v>213</v>
      </c>
      <c r="D83" s="70" t="s">
        <v>69</v>
      </c>
      <c r="E83" s="75">
        <v>3</v>
      </c>
      <c r="F83" s="123">
        <f>SUMPRODUCT(E84:E85,F84:F85)/E83</f>
        <v>0</v>
      </c>
      <c r="G83" s="114"/>
      <c r="H83" s="9">
        <f t="shared" ref="H83:H89" si="22">SUM(F83:G83)</f>
        <v>0</v>
      </c>
      <c r="I83" s="35">
        <f t="shared" ref="I83:I89" si="23">E83*F83</f>
        <v>0</v>
      </c>
      <c r="J83" s="35">
        <f t="shared" ref="J83:J89" si="24">G83*E83</f>
        <v>0</v>
      </c>
      <c r="K83" s="35">
        <f t="shared" ref="K83:K89" si="25">H83*E83</f>
        <v>0</v>
      </c>
    </row>
    <row r="84" spans="1:11" s="105" customFormat="1" outlineLevel="2" x14ac:dyDescent="0.25">
      <c r="A84" s="101"/>
      <c r="B84" s="102" t="s">
        <v>128</v>
      </c>
      <c r="C84" s="107" t="s">
        <v>130</v>
      </c>
      <c r="D84" s="103" t="s">
        <v>69</v>
      </c>
      <c r="E84" s="104">
        <f>E83</f>
        <v>3</v>
      </c>
      <c r="F84" s="112"/>
      <c r="G84" s="120"/>
      <c r="H84" s="9">
        <f t="shared" si="22"/>
        <v>0</v>
      </c>
      <c r="I84" s="35">
        <f t="shared" si="23"/>
        <v>0</v>
      </c>
      <c r="J84" s="35">
        <f t="shared" si="24"/>
        <v>0</v>
      </c>
      <c r="K84" s="35">
        <f t="shared" si="25"/>
        <v>0</v>
      </c>
    </row>
    <row r="85" spans="1:11" s="105" customFormat="1" outlineLevel="2" x14ac:dyDescent="0.25">
      <c r="A85" s="101"/>
      <c r="B85" s="102" t="s">
        <v>129</v>
      </c>
      <c r="C85" s="106" t="s">
        <v>78</v>
      </c>
      <c r="D85" s="103" t="s">
        <v>69</v>
      </c>
      <c r="E85" s="104">
        <f>E83</f>
        <v>3</v>
      </c>
      <c r="F85" s="112"/>
      <c r="G85" s="120"/>
      <c r="H85" s="9">
        <f t="shared" si="22"/>
        <v>0</v>
      </c>
      <c r="I85" s="35">
        <f t="shared" si="23"/>
        <v>0</v>
      </c>
      <c r="J85" s="35">
        <f t="shared" si="24"/>
        <v>0</v>
      </c>
      <c r="K85" s="35">
        <f t="shared" si="25"/>
        <v>0</v>
      </c>
    </row>
    <row r="86" spans="1:11" s="36" customFormat="1" ht="31.5" outlineLevel="2" x14ac:dyDescent="0.25">
      <c r="A86" s="67"/>
      <c r="B86" s="68" t="s">
        <v>126</v>
      </c>
      <c r="C86" s="66" t="s">
        <v>214</v>
      </c>
      <c r="D86" s="70" t="s">
        <v>69</v>
      </c>
      <c r="E86" s="75">
        <v>2</v>
      </c>
      <c r="F86" s="123">
        <f>SUMPRODUCT(E87:E89,F87:F89)/E86</f>
        <v>0</v>
      </c>
      <c r="G86" s="114"/>
      <c r="H86" s="9">
        <f t="shared" si="22"/>
        <v>0</v>
      </c>
      <c r="I86" s="35">
        <f t="shared" si="23"/>
        <v>0</v>
      </c>
      <c r="J86" s="35">
        <f t="shared" si="24"/>
        <v>0</v>
      </c>
      <c r="K86" s="35">
        <f t="shared" si="25"/>
        <v>0</v>
      </c>
    </row>
    <row r="87" spans="1:11" s="105" customFormat="1" outlineLevel="2" x14ac:dyDescent="0.25">
      <c r="A87" s="101"/>
      <c r="B87" s="102" t="s">
        <v>133</v>
      </c>
      <c r="C87" s="107" t="s">
        <v>131</v>
      </c>
      <c r="D87" s="103" t="s">
        <v>69</v>
      </c>
      <c r="E87" s="104">
        <f>E86</f>
        <v>2</v>
      </c>
      <c r="F87" s="112"/>
      <c r="G87" s="120"/>
      <c r="H87" s="9">
        <f t="shared" si="22"/>
        <v>0</v>
      </c>
      <c r="I87" s="35">
        <f t="shared" si="23"/>
        <v>0</v>
      </c>
      <c r="J87" s="35">
        <f t="shared" si="24"/>
        <v>0</v>
      </c>
      <c r="K87" s="35">
        <f t="shared" si="25"/>
        <v>0</v>
      </c>
    </row>
    <row r="88" spans="1:11" s="105" customFormat="1" outlineLevel="2" x14ac:dyDescent="0.25">
      <c r="A88" s="101"/>
      <c r="B88" s="102" t="s">
        <v>134</v>
      </c>
      <c r="C88" s="106" t="s">
        <v>78</v>
      </c>
      <c r="D88" s="103" t="s">
        <v>69</v>
      </c>
      <c r="E88" s="104">
        <f>E86</f>
        <v>2</v>
      </c>
      <c r="F88" s="112"/>
      <c r="G88" s="120"/>
      <c r="H88" s="9">
        <f t="shared" si="22"/>
        <v>0</v>
      </c>
      <c r="I88" s="35">
        <f t="shared" si="23"/>
        <v>0</v>
      </c>
      <c r="J88" s="35">
        <f t="shared" si="24"/>
        <v>0</v>
      </c>
      <c r="K88" s="35">
        <f t="shared" si="25"/>
        <v>0</v>
      </c>
    </row>
    <row r="89" spans="1:11" s="36" customFormat="1" ht="31.5" outlineLevel="2" x14ac:dyDescent="0.25">
      <c r="A89" s="67"/>
      <c r="B89" s="68" t="s">
        <v>127</v>
      </c>
      <c r="C89" s="66" t="s">
        <v>215</v>
      </c>
      <c r="D89" s="70" t="s">
        <v>69</v>
      </c>
      <c r="E89" s="75">
        <v>2</v>
      </c>
      <c r="F89" s="114"/>
      <c r="G89" s="114"/>
      <c r="H89" s="9">
        <f t="shared" si="22"/>
        <v>0</v>
      </c>
      <c r="I89" s="35">
        <f t="shared" si="23"/>
        <v>0</v>
      </c>
      <c r="J89" s="35">
        <f t="shared" si="24"/>
        <v>0</v>
      </c>
      <c r="K89" s="35">
        <f t="shared" si="25"/>
        <v>0</v>
      </c>
    </row>
    <row r="90" spans="1:11" s="33" customFormat="1" ht="18.75" customHeight="1" x14ac:dyDescent="0.25">
      <c r="A90" s="71"/>
      <c r="B90" s="71" t="s">
        <v>132</v>
      </c>
      <c r="C90" s="72" t="s">
        <v>174</v>
      </c>
      <c r="D90" s="73"/>
      <c r="E90" s="74"/>
      <c r="F90" s="126"/>
      <c r="G90" s="126"/>
      <c r="H90" s="126"/>
      <c r="I90" s="10">
        <f>SUM(I91:I94)</f>
        <v>0</v>
      </c>
      <c r="J90" s="10">
        <f t="shared" ref="J90:K90" si="26">SUM(J91:J94)</f>
        <v>0</v>
      </c>
      <c r="K90" s="10">
        <f t="shared" si="26"/>
        <v>0</v>
      </c>
    </row>
    <row r="91" spans="1:11" s="36" customFormat="1" ht="31.5" outlineLevel="2" x14ac:dyDescent="0.25">
      <c r="A91" s="67"/>
      <c r="B91" s="68" t="s">
        <v>164</v>
      </c>
      <c r="C91" s="66" t="s">
        <v>216</v>
      </c>
      <c r="D91" s="70" t="s">
        <v>80</v>
      </c>
      <c r="E91" s="75">
        <v>1.81</v>
      </c>
      <c r="F91" s="123">
        <f>SUMPRODUCT(E92:E94,F92:F94)/E91</f>
        <v>0</v>
      </c>
      <c r="G91" s="114"/>
      <c r="H91" s="9">
        <f t="shared" ref="H91:H94" si="27">SUM(F91:G91)</f>
        <v>0</v>
      </c>
      <c r="I91" s="35">
        <f t="shared" ref="I91:I94" si="28">E91*F91</f>
        <v>0</v>
      </c>
      <c r="J91" s="35">
        <f t="shared" ref="J91:J94" si="29">G91*E91</f>
        <v>0</v>
      </c>
      <c r="K91" s="35">
        <f t="shared" ref="K91:K94" si="30">H91*E91</f>
        <v>0</v>
      </c>
    </row>
    <row r="92" spans="1:11" s="36" customFormat="1" outlineLevel="2" x14ac:dyDescent="0.25">
      <c r="A92" s="67"/>
      <c r="B92" s="102" t="s">
        <v>165</v>
      </c>
      <c r="C92" s="119" t="s">
        <v>175</v>
      </c>
      <c r="D92" s="103" t="s">
        <v>83</v>
      </c>
      <c r="E92" s="104">
        <v>42</v>
      </c>
      <c r="F92" s="114"/>
      <c r="G92" s="125"/>
      <c r="H92" s="9">
        <f t="shared" si="27"/>
        <v>0</v>
      </c>
      <c r="I92" s="35">
        <f t="shared" si="28"/>
        <v>0</v>
      </c>
      <c r="J92" s="35">
        <f t="shared" si="29"/>
        <v>0</v>
      </c>
      <c r="K92" s="35">
        <f t="shared" si="30"/>
        <v>0</v>
      </c>
    </row>
    <row r="93" spans="1:11" s="36" customFormat="1" outlineLevel="2" x14ac:dyDescent="0.25">
      <c r="A93" s="67"/>
      <c r="B93" s="102" t="s">
        <v>166</v>
      </c>
      <c r="C93" s="119" t="s">
        <v>176</v>
      </c>
      <c r="D93" s="103" t="s">
        <v>83</v>
      </c>
      <c r="E93" s="104">
        <v>145</v>
      </c>
      <c r="F93" s="114"/>
      <c r="G93" s="125"/>
      <c r="H93" s="9">
        <f t="shared" si="27"/>
        <v>0</v>
      </c>
      <c r="I93" s="35">
        <f t="shared" si="28"/>
        <v>0</v>
      </c>
      <c r="J93" s="35">
        <f t="shared" si="29"/>
        <v>0</v>
      </c>
      <c r="K93" s="35">
        <f t="shared" si="30"/>
        <v>0</v>
      </c>
    </row>
    <row r="94" spans="1:11" s="36" customFormat="1" outlineLevel="2" x14ac:dyDescent="0.25">
      <c r="A94" s="67"/>
      <c r="B94" s="102" t="s">
        <v>178</v>
      </c>
      <c r="C94" s="119" t="s">
        <v>177</v>
      </c>
      <c r="D94" s="103" t="s">
        <v>170</v>
      </c>
      <c r="E94" s="104">
        <v>10.65</v>
      </c>
      <c r="F94" s="114"/>
      <c r="G94" s="125"/>
      <c r="H94" s="9">
        <f t="shared" si="27"/>
        <v>0</v>
      </c>
      <c r="I94" s="35">
        <f t="shared" si="28"/>
        <v>0</v>
      </c>
      <c r="J94" s="35">
        <f t="shared" si="29"/>
        <v>0</v>
      </c>
      <c r="K94" s="35">
        <f t="shared" si="30"/>
        <v>0</v>
      </c>
    </row>
    <row r="95" spans="1:11" s="33" customFormat="1" ht="18.75" customHeight="1" x14ac:dyDescent="0.25">
      <c r="A95" s="71"/>
      <c r="B95" s="71" t="s">
        <v>168</v>
      </c>
      <c r="C95" s="72" t="s">
        <v>162</v>
      </c>
      <c r="D95" s="73"/>
      <c r="E95" s="74"/>
      <c r="F95" s="126"/>
      <c r="G95" s="126"/>
      <c r="H95" s="126"/>
      <c r="I95" s="10">
        <f>SUM(I96:I98)</f>
        <v>0</v>
      </c>
      <c r="J95" s="10">
        <f t="shared" ref="J95:K95" si="31">SUM(J96:J98)</f>
        <v>0</v>
      </c>
      <c r="K95" s="10">
        <f t="shared" si="31"/>
        <v>0</v>
      </c>
    </row>
    <row r="96" spans="1:11" s="36" customFormat="1" ht="31.5" outlineLevel="1" x14ac:dyDescent="0.25">
      <c r="A96" s="67"/>
      <c r="B96" s="68" t="s">
        <v>179</v>
      </c>
      <c r="C96" s="66" t="s">
        <v>217</v>
      </c>
      <c r="D96" s="70" t="s">
        <v>69</v>
      </c>
      <c r="E96" s="75">
        <v>1</v>
      </c>
      <c r="F96" s="123">
        <f>SUMPRODUCT(E97:E98,F97:F98)/E96</f>
        <v>0</v>
      </c>
      <c r="G96" s="114"/>
      <c r="H96" s="9">
        <f t="shared" ref="H96:H98" si="32">SUM(F96:G96)</f>
        <v>0</v>
      </c>
      <c r="I96" s="35">
        <f t="shared" ref="I96:I98" si="33">E96*F96</f>
        <v>0</v>
      </c>
      <c r="J96" s="35">
        <f t="shared" ref="J96:J98" si="34">G96*E96</f>
        <v>0</v>
      </c>
      <c r="K96" s="35">
        <f t="shared" ref="K96:K98" si="35">H96*E96</f>
        <v>0</v>
      </c>
    </row>
    <row r="97" spans="1:16" s="36" customFormat="1" ht="18.75" customHeight="1" outlineLevel="1" x14ac:dyDescent="0.25">
      <c r="A97" s="67"/>
      <c r="B97" s="102" t="s">
        <v>180</v>
      </c>
      <c r="C97" s="107" t="s">
        <v>163</v>
      </c>
      <c r="D97" s="103" t="s">
        <v>69</v>
      </c>
      <c r="E97" s="104">
        <f>E96</f>
        <v>1</v>
      </c>
      <c r="F97" s="112"/>
      <c r="G97" s="120"/>
      <c r="H97" s="9">
        <f t="shared" si="32"/>
        <v>0</v>
      </c>
      <c r="I97" s="35">
        <f t="shared" si="33"/>
        <v>0</v>
      </c>
      <c r="J97" s="35">
        <f t="shared" si="34"/>
        <v>0</v>
      </c>
      <c r="K97" s="35">
        <f t="shared" si="35"/>
        <v>0</v>
      </c>
    </row>
    <row r="98" spans="1:16" s="36" customFormat="1" ht="18.75" customHeight="1" outlineLevel="1" x14ac:dyDescent="0.25">
      <c r="A98" s="67"/>
      <c r="B98" s="102" t="s">
        <v>181</v>
      </c>
      <c r="C98" s="106" t="s">
        <v>78</v>
      </c>
      <c r="D98" s="103" t="s">
        <v>69</v>
      </c>
      <c r="E98" s="104">
        <f>E96</f>
        <v>1</v>
      </c>
      <c r="F98" s="112"/>
      <c r="G98" s="120"/>
      <c r="H98" s="9">
        <f t="shared" si="32"/>
        <v>0</v>
      </c>
      <c r="I98" s="35">
        <f t="shared" si="33"/>
        <v>0</v>
      </c>
      <c r="J98" s="35">
        <f t="shared" si="34"/>
        <v>0</v>
      </c>
      <c r="K98" s="35">
        <f t="shared" si="35"/>
        <v>0</v>
      </c>
    </row>
    <row r="99" spans="1:16" s="33" customFormat="1" ht="18.75" customHeight="1" x14ac:dyDescent="0.25">
      <c r="A99" s="71"/>
      <c r="B99" s="71" t="s">
        <v>173</v>
      </c>
      <c r="C99" s="72" t="s">
        <v>171</v>
      </c>
      <c r="D99" s="73"/>
      <c r="E99" s="74"/>
      <c r="F99" s="126"/>
      <c r="G99" s="126"/>
      <c r="H99" s="126"/>
      <c r="I99" s="10">
        <f>SUM(I100:I102)</f>
        <v>0</v>
      </c>
      <c r="J99" s="10">
        <f t="shared" ref="J99:K99" si="36">SUM(J100:J102)</f>
        <v>0</v>
      </c>
      <c r="K99" s="10">
        <f t="shared" si="36"/>
        <v>0</v>
      </c>
    </row>
    <row r="100" spans="1:16" s="118" customFormat="1" ht="31.5" outlineLevel="1" x14ac:dyDescent="0.25">
      <c r="A100" s="68"/>
      <c r="B100" s="68" t="s">
        <v>182</v>
      </c>
      <c r="C100" s="116" t="s">
        <v>218</v>
      </c>
      <c r="D100" s="115" t="s">
        <v>170</v>
      </c>
      <c r="E100" s="117">
        <v>1</v>
      </c>
      <c r="F100" s="123"/>
      <c r="G100" s="114"/>
      <c r="H100" s="9">
        <f t="shared" ref="H100:H102" si="37">SUM(F100:G100)</f>
        <v>0</v>
      </c>
      <c r="I100" s="35">
        <f t="shared" ref="I100:I102" si="38">E100*F100</f>
        <v>0</v>
      </c>
      <c r="J100" s="35">
        <f t="shared" ref="J100:J102" si="39">G100*E100</f>
        <v>0</v>
      </c>
      <c r="K100" s="35">
        <f t="shared" ref="K100:K102" si="40">H100*E100</f>
        <v>0</v>
      </c>
    </row>
    <row r="101" spans="1:16" s="118" customFormat="1" ht="31.5" outlineLevel="1" x14ac:dyDescent="0.25">
      <c r="A101" s="68"/>
      <c r="B101" s="68" t="s">
        <v>183</v>
      </c>
      <c r="C101" s="116" t="s">
        <v>219</v>
      </c>
      <c r="D101" s="115" t="s">
        <v>170</v>
      </c>
      <c r="E101" s="117">
        <v>1</v>
      </c>
      <c r="F101" s="123"/>
      <c r="G101" s="114"/>
      <c r="H101" s="9">
        <f t="shared" si="37"/>
        <v>0</v>
      </c>
      <c r="I101" s="35">
        <f t="shared" si="38"/>
        <v>0</v>
      </c>
      <c r="J101" s="35">
        <f t="shared" si="39"/>
        <v>0</v>
      </c>
      <c r="K101" s="35">
        <f t="shared" si="40"/>
        <v>0</v>
      </c>
    </row>
    <row r="102" spans="1:16" s="118" customFormat="1" ht="31.5" outlineLevel="1" x14ac:dyDescent="0.25">
      <c r="A102" s="68"/>
      <c r="B102" s="68" t="s">
        <v>184</v>
      </c>
      <c r="C102" s="116" t="s">
        <v>220</v>
      </c>
      <c r="D102" s="115" t="s">
        <v>170</v>
      </c>
      <c r="E102" s="117">
        <v>1</v>
      </c>
      <c r="F102" s="123"/>
      <c r="G102" s="114"/>
      <c r="H102" s="9">
        <f t="shared" si="37"/>
        <v>0</v>
      </c>
      <c r="I102" s="35">
        <f t="shared" si="38"/>
        <v>0</v>
      </c>
      <c r="J102" s="35">
        <f t="shared" si="39"/>
        <v>0</v>
      </c>
      <c r="K102" s="35">
        <f t="shared" si="40"/>
        <v>0</v>
      </c>
    </row>
    <row r="103" spans="1:16" s="33" customFormat="1" ht="18.75" customHeight="1" x14ac:dyDescent="0.25">
      <c r="A103" s="71"/>
      <c r="B103" s="71" t="s">
        <v>185</v>
      </c>
      <c r="C103" s="72" t="s">
        <v>172</v>
      </c>
      <c r="D103" s="73"/>
      <c r="E103" s="74"/>
      <c r="F103" s="126"/>
      <c r="G103" s="126"/>
      <c r="H103" s="126"/>
      <c r="I103" s="10">
        <f>I104</f>
        <v>0</v>
      </c>
      <c r="J103" s="10">
        <f t="shared" ref="J103:K103" si="41">J104</f>
        <v>0</v>
      </c>
      <c r="K103" s="10">
        <f t="shared" si="41"/>
        <v>0</v>
      </c>
    </row>
    <row r="104" spans="1:16" s="118" customFormat="1" ht="31.5" outlineLevel="1" x14ac:dyDescent="0.25">
      <c r="A104" s="68"/>
      <c r="B104" s="68" t="s">
        <v>186</v>
      </c>
      <c r="C104" s="116" t="s">
        <v>221</v>
      </c>
      <c r="D104" s="115" t="s">
        <v>170</v>
      </c>
      <c r="E104" s="117">
        <v>1</v>
      </c>
      <c r="F104" s="123"/>
      <c r="G104" s="114"/>
      <c r="H104" s="9">
        <f t="shared" ref="H104" si="42">SUM(F104:G104)</f>
        <v>0</v>
      </c>
      <c r="I104" s="35">
        <f t="shared" ref="I104" si="43">E104*F104</f>
        <v>0</v>
      </c>
      <c r="J104" s="35">
        <f t="shared" ref="J104" si="44">G104*E104</f>
        <v>0</v>
      </c>
      <c r="K104" s="35">
        <f t="shared" ref="K104" si="45">H104*E104</f>
        <v>0</v>
      </c>
    </row>
    <row r="105" spans="1:16" s="118" customFormat="1" x14ac:dyDescent="0.25">
      <c r="A105" s="83"/>
      <c r="B105" s="83"/>
      <c r="C105" s="84" t="s">
        <v>76</v>
      </c>
      <c r="D105" s="85"/>
      <c r="E105" s="86"/>
      <c r="F105" s="87"/>
      <c r="G105" s="88"/>
      <c r="H105" s="89"/>
      <c r="I105" s="90">
        <f>SUM(I20,I32,I55,I82,I90,I95,I99,I103)</f>
        <v>0</v>
      </c>
      <c r="J105" s="90">
        <f t="shared" ref="J105:K105" si="46">SUM(J20,J32,J55,J82,J90,J95,J99,J103)</f>
        <v>0</v>
      </c>
      <c r="K105" s="90">
        <f t="shared" si="46"/>
        <v>0</v>
      </c>
    </row>
    <row r="106" spans="1:16" s="36" customFormat="1" ht="16.5" thickBot="1" x14ac:dyDescent="0.3">
      <c r="A106" s="92"/>
      <c r="B106" s="93"/>
      <c r="C106" s="94" t="s">
        <v>77</v>
      </c>
      <c r="D106" s="95"/>
      <c r="E106" s="96"/>
      <c r="F106" s="97"/>
      <c r="G106" s="98"/>
      <c r="H106" s="99"/>
      <c r="I106" s="100"/>
      <c r="J106" s="100"/>
      <c r="K106" s="100">
        <f>ROUND(K105*20/120,2)</f>
        <v>0</v>
      </c>
      <c r="L106" s="100" t="e">
        <f>ROUND(#REF!*20/120,2)</f>
        <v>#REF!</v>
      </c>
      <c r="M106" s="91"/>
    </row>
    <row r="107" spans="1:16" s="32" customFormat="1" x14ac:dyDescent="0.25">
      <c r="A107" s="148"/>
      <c r="B107" s="154" t="s">
        <v>73</v>
      </c>
      <c r="C107" s="155"/>
      <c r="D107" s="155"/>
      <c r="E107" s="155"/>
      <c r="F107" s="155"/>
      <c r="G107" s="155"/>
      <c r="H107" s="155"/>
      <c r="I107" s="155"/>
      <c r="J107" s="155"/>
      <c r="K107" s="155"/>
      <c r="N107" s="36"/>
      <c r="O107" s="36"/>
      <c r="P107" s="36"/>
    </row>
    <row r="108" spans="1:16" x14ac:dyDescent="0.25">
      <c r="A108" s="149"/>
      <c r="B108" s="152" t="s">
        <v>18</v>
      </c>
      <c r="C108" s="153"/>
      <c r="D108" s="153"/>
      <c r="E108" s="153"/>
      <c r="F108" s="153"/>
      <c r="G108" s="153"/>
      <c r="H108" s="153"/>
      <c r="I108" s="153"/>
      <c r="J108" s="153"/>
      <c r="K108" s="153"/>
      <c r="N108" s="2"/>
      <c r="O108" s="2"/>
    </row>
    <row r="109" spans="1:16" ht="27.6" customHeight="1" x14ac:dyDescent="0.25">
      <c r="A109" s="149"/>
      <c r="B109" s="152" t="s">
        <v>26</v>
      </c>
      <c r="C109" s="153"/>
      <c r="D109" s="153"/>
      <c r="E109" s="153"/>
      <c r="F109" s="153"/>
      <c r="G109" s="153"/>
      <c r="H109" s="153"/>
      <c r="I109" s="153"/>
      <c r="J109" s="153"/>
      <c r="K109" s="153"/>
      <c r="N109" s="2"/>
      <c r="O109" s="2"/>
    </row>
    <row r="110" spans="1:16" ht="33.75" customHeight="1" x14ac:dyDescent="0.25">
      <c r="A110" s="149"/>
      <c r="B110" s="152" t="s">
        <v>27</v>
      </c>
      <c r="C110" s="153"/>
      <c r="D110" s="153"/>
      <c r="E110" s="153"/>
      <c r="F110" s="153"/>
      <c r="G110" s="153"/>
      <c r="H110" s="153"/>
      <c r="I110" s="153"/>
      <c r="J110" s="153"/>
      <c r="K110" s="153"/>
      <c r="N110" s="2"/>
      <c r="O110" s="2"/>
    </row>
    <row r="111" spans="1:16" ht="33" customHeight="1" x14ac:dyDescent="0.25">
      <c r="A111" s="149"/>
      <c r="B111" s="152" t="s">
        <v>28</v>
      </c>
      <c r="C111" s="153"/>
      <c r="D111" s="153"/>
      <c r="E111" s="153"/>
      <c r="F111" s="153"/>
      <c r="G111" s="153"/>
      <c r="H111" s="153"/>
      <c r="I111" s="153"/>
      <c r="J111" s="153"/>
      <c r="K111" s="153"/>
      <c r="N111" s="2"/>
      <c r="O111" s="2"/>
    </row>
    <row r="112" spans="1:16" ht="32.25" customHeight="1" x14ac:dyDescent="0.25">
      <c r="A112" s="149"/>
      <c r="B112" s="152" t="s">
        <v>17</v>
      </c>
      <c r="C112" s="153"/>
      <c r="D112" s="153"/>
      <c r="E112" s="153"/>
      <c r="F112" s="153"/>
      <c r="G112" s="153"/>
      <c r="H112" s="153"/>
      <c r="I112" s="153"/>
      <c r="J112" s="153"/>
      <c r="K112" s="153"/>
      <c r="N112" s="2"/>
      <c r="O112" s="2"/>
    </row>
    <row r="113" spans="1:15" x14ac:dyDescent="0.25">
      <c r="A113" s="149"/>
      <c r="B113" s="152" t="s">
        <v>224</v>
      </c>
      <c r="C113" s="153"/>
      <c r="D113" s="153"/>
      <c r="E113" s="153"/>
      <c r="F113" s="153"/>
      <c r="G113" s="153"/>
      <c r="H113" s="153"/>
      <c r="I113" s="153"/>
      <c r="J113" s="153"/>
      <c r="K113" s="153"/>
      <c r="N113" s="2"/>
      <c r="O113" s="2"/>
    </row>
    <row r="114" spans="1:15" x14ac:dyDescent="0.25">
      <c r="A114" s="149"/>
      <c r="B114" s="150" t="s">
        <v>40</v>
      </c>
      <c r="C114" s="151"/>
      <c r="D114" s="151"/>
      <c r="E114" s="151"/>
      <c r="F114" s="151"/>
      <c r="G114" s="151"/>
      <c r="H114" s="151"/>
      <c r="I114" s="151"/>
      <c r="J114" s="151"/>
      <c r="K114" s="151"/>
      <c r="N114" s="2"/>
      <c r="O114" s="2"/>
    </row>
    <row r="115" spans="1:15" ht="44.25" customHeight="1" x14ac:dyDescent="0.25">
      <c r="A115" s="149"/>
      <c r="B115" s="152" t="s">
        <v>29</v>
      </c>
      <c r="C115" s="153"/>
      <c r="D115" s="153"/>
      <c r="E115" s="153"/>
      <c r="F115" s="153"/>
      <c r="G115" s="153"/>
      <c r="H115" s="153"/>
      <c r="I115" s="153"/>
      <c r="J115" s="153"/>
      <c r="K115" s="153"/>
      <c r="N115" s="2"/>
      <c r="O115" s="2"/>
    </row>
    <row r="116" spans="1:15" x14ac:dyDescent="0.25">
      <c r="A116" s="149"/>
      <c r="B116" s="150" t="s">
        <v>30</v>
      </c>
      <c r="C116" s="151"/>
      <c r="D116" s="151"/>
      <c r="E116" s="151"/>
      <c r="F116" s="151"/>
      <c r="G116" s="151"/>
      <c r="H116" s="151"/>
      <c r="I116" s="151"/>
      <c r="J116" s="151"/>
      <c r="K116" s="151"/>
      <c r="N116" s="2"/>
      <c r="O116" s="2"/>
    </row>
    <row r="117" spans="1:15" ht="32.25" customHeight="1" x14ac:dyDescent="0.25">
      <c r="A117" s="149"/>
      <c r="B117" s="152" t="s">
        <v>31</v>
      </c>
      <c r="C117" s="153"/>
      <c r="D117" s="153"/>
      <c r="E117" s="153"/>
      <c r="F117" s="153"/>
      <c r="G117" s="153"/>
      <c r="H117" s="153"/>
      <c r="I117" s="153"/>
      <c r="J117" s="153"/>
      <c r="K117" s="153"/>
      <c r="N117" s="2"/>
      <c r="O117" s="2"/>
    </row>
    <row r="118" spans="1:15" ht="48.75" customHeight="1" x14ac:dyDescent="0.25">
      <c r="A118" s="149"/>
      <c r="B118" s="152" t="s">
        <v>41</v>
      </c>
      <c r="C118" s="153"/>
      <c r="D118" s="153"/>
      <c r="E118" s="153"/>
      <c r="F118" s="153"/>
      <c r="G118" s="153"/>
      <c r="H118" s="153"/>
      <c r="I118" s="153"/>
      <c r="J118" s="153"/>
      <c r="K118" s="153"/>
      <c r="N118" s="2"/>
      <c r="O118" s="2"/>
    </row>
    <row r="119" spans="1:15" x14ac:dyDescent="0.25">
      <c r="A119" s="30"/>
      <c r="B119" s="31" t="s">
        <v>32</v>
      </c>
      <c r="C119" s="30"/>
      <c r="D119" s="29"/>
      <c r="E119" s="46"/>
      <c r="F119" s="22"/>
      <c r="G119" s="22"/>
      <c r="H119" s="22"/>
      <c r="I119" s="22"/>
      <c r="J119" s="22"/>
      <c r="K119" s="22"/>
      <c r="N119" s="2"/>
      <c r="O119" s="2"/>
    </row>
    <row r="120" spans="1:15" x14ac:dyDescent="0.25">
      <c r="A120" s="26">
        <v>1</v>
      </c>
      <c r="B120" s="163" t="s">
        <v>16</v>
      </c>
      <c r="C120" s="163"/>
      <c r="D120" s="163"/>
      <c r="E120" s="46"/>
      <c r="F120" s="22"/>
      <c r="G120" s="22"/>
      <c r="H120" s="22"/>
      <c r="I120" s="22"/>
      <c r="J120" s="22"/>
      <c r="K120" s="22"/>
      <c r="N120" s="2"/>
      <c r="O120" s="2"/>
    </row>
    <row r="121" spans="1:15" x14ac:dyDescent="0.25">
      <c r="A121" s="26">
        <v>2</v>
      </c>
      <c r="B121" s="25" t="s">
        <v>15</v>
      </c>
      <c r="C121" s="28"/>
      <c r="D121" s="27"/>
      <c r="E121" s="46"/>
      <c r="F121" s="22"/>
      <c r="G121" s="22"/>
      <c r="H121" s="22"/>
      <c r="I121" s="22"/>
      <c r="J121" s="22"/>
      <c r="K121" s="22"/>
      <c r="N121" s="2"/>
      <c r="O121" s="2"/>
    </row>
    <row r="122" spans="1:15" x14ac:dyDescent="0.25">
      <c r="A122" s="26">
        <v>3</v>
      </c>
      <c r="B122" s="25" t="s">
        <v>14</v>
      </c>
      <c r="C122" s="28"/>
      <c r="D122" s="27"/>
      <c r="E122" s="46"/>
      <c r="F122" s="22"/>
      <c r="G122" s="22"/>
      <c r="H122" s="22"/>
      <c r="I122" s="22"/>
      <c r="J122" s="22"/>
      <c r="K122" s="22"/>
      <c r="N122" s="2"/>
      <c r="O122" s="2"/>
    </row>
    <row r="123" spans="1:15" x14ac:dyDescent="0.25">
      <c r="A123" s="26">
        <v>4</v>
      </c>
      <c r="B123" s="25" t="s">
        <v>33</v>
      </c>
      <c r="C123" s="28"/>
      <c r="D123" s="27"/>
      <c r="E123" s="46"/>
      <c r="F123" s="22"/>
      <c r="G123" s="22"/>
      <c r="H123" s="22"/>
      <c r="I123" s="22"/>
      <c r="J123" s="22"/>
      <c r="K123" s="22"/>
      <c r="N123" s="2"/>
      <c r="O123" s="2"/>
    </row>
    <row r="124" spans="1:15" x14ac:dyDescent="0.25">
      <c r="A124" s="26">
        <v>5</v>
      </c>
      <c r="B124" s="25" t="s">
        <v>34</v>
      </c>
      <c r="C124" s="28"/>
      <c r="D124" s="27"/>
      <c r="E124" s="46"/>
      <c r="F124" s="22"/>
      <c r="G124" s="22"/>
      <c r="H124" s="22"/>
      <c r="I124" s="22"/>
      <c r="J124" s="22"/>
      <c r="K124" s="22"/>
      <c r="N124" s="2"/>
      <c r="O124" s="2"/>
    </row>
    <row r="125" spans="1:15" x14ac:dyDescent="0.25">
      <c r="A125" s="26">
        <v>6</v>
      </c>
      <c r="B125" s="25" t="s">
        <v>35</v>
      </c>
      <c r="C125" s="28"/>
      <c r="D125" s="27"/>
      <c r="E125" s="46"/>
      <c r="F125" s="22"/>
      <c r="G125" s="22"/>
      <c r="H125" s="22"/>
      <c r="I125" s="22"/>
      <c r="J125" s="22"/>
      <c r="K125" s="22"/>
      <c r="N125" s="2"/>
      <c r="O125" s="2"/>
    </row>
    <row r="126" spans="1:15" x14ac:dyDescent="0.25">
      <c r="A126" s="26">
        <v>7</v>
      </c>
      <c r="B126" s="25" t="s">
        <v>36</v>
      </c>
      <c r="C126" s="28"/>
      <c r="D126" s="27"/>
      <c r="E126" s="46"/>
      <c r="F126" s="22"/>
      <c r="G126" s="22"/>
      <c r="H126" s="22"/>
      <c r="I126" s="22"/>
      <c r="J126" s="22"/>
      <c r="K126" s="22"/>
      <c r="N126" s="2"/>
      <c r="O126" s="2"/>
    </row>
    <row r="127" spans="1:15" x14ac:dyDescent="0.25">
      <c r="A127" s="26">
        <v>8</v>
      </c>
      <c r="B127" s="25" t="s">
        <v>37</v>
      </c>
      <c r="C127" s="28"/>
      <c r="D127" s="27"/>
      <c r="E127" s="46"/>
      <c r="F127" s="22"/>
      <c r="G127" s="22"/>
      <c r="H127" s="22"/>
      <c r="I127" s="22"/>
      <c r="J127" s="22"/>
      <c r="K127" s="22"/>
      <c r="N127" s="2"/>
      <c r="O127" s="2"/>
    </row>
    <row r="128" spans="1:15" x14ac:dyDescent="0.25">
      <c r="A128" s="26">
        <v>9</v>
      </c>
      <c r="B128" s="25" t="s">
        <v>38</v>
      </c>
      <c r="C128" s="28"/>
      <c r="D128" s="27"/>
      <c r="E128" s="46"/>
      <c r="F128" s="22"/>
      <c r="G128" s="22"/>
      <c r="H128" s="22"/>
      <c r="I128" s="22"/>
      <c r="J128" s="22"/>
      <c r="K128" s="22"/>
      <c r="N128" s="2"/>
      <c r="O128" s="2"/>
    </row>
    <row r="129" spans="1:15" x14ac:dyDescent="0.25">
      <c r="A129" s="26">
        <v>10</v>
      </c>
      <c r="B129" s="25" t="s">
        <v>39</v>
      </c>
      <c r="C129" s="24"/>
      <c r="D129" s="23"/>
      <c r="E129" s="46"/>
      <c r="F129" s="22"/>
      <c r="G129" s="22"/>
      <c r="H129" s="22"/>
      <c r="I129" s="22"/>
      <c r="J129" s="22"/>
      <c r="K129" s="22"/>
      <c r="N129" s="2"/>
      <c r="O129" s="2"/>
    </row>
    <row r="130" spans="1:15" x14ac:dyDescent="0.25">
      <c r="A130" s="26">
        <v>11</v>
      </c>
      <c r="B130" s="25" t="s">
        <v>13</v>
      </c>
      <c r="C130" s="24"/>
      <c r="D130" s="23"/>
      <c r="E130" s="46"/>
      <c r="F130" s="22"/>
      <c r="G130" s="22"/>
      <c r="H130" s="22"/>
      <c r="I130" s="22"/>
      <c r="J130" s="22"/>
      <c r="K130" s="22"/>
      <c r="N130" s="2"/>
      <c r="O130" s="2"/>
    </row>
    <row r="131" spans="1:15" ht="15.75" customHeight="1" x14ac:dyDescent="0.25">
      <c r="A131" s="26">
        <v>12</v>
      </c>
      <c r="B131" s="25" t="s">
        <v>19</v>
      </c>
      <c r="C131" s="24"/>
      <c r="D131" s="23"/>
      <c r="E131" s="46"/>
      <c r="F131" s="22"/>
      <c r="G131" s="22"/>
      <c r="H131" s="22"/>
      <c r="I131" s="22"/>
      <c r="J131" s="22"/>
      <c r="K131" s="22"/>
    </row>
    <row r="132" spans="1:15" s="21" customFormat="1" x14ac:dyDescent="0.25">
      <c r="A132" s="19"/>
      <c r="B132" s="18"/>
      <c r="C132" s="17"/>
      <c r="D132" s="16"/>
      <c r="E132" s="46"/>
      <c r="F132" s="22"/>
      <c r="G132" s="22"/>
      <c r="H132" s="22"/>
      <c r="I132" s="22"/>
      <c r="J132" s="22"/>
      <c r="K132" s="22"/>
    </row>
    <row r="133" spans="1:15" s="58" customFormat="1" ht="18" customHeight="1" x14ac:dyDescent="0.25">
      <c r="A133" s="54" t="s">
        <v>42</v>
      </c>
      <c r="B133" s="55"/>
      <c r="C133" s="56"/>
      <c r="D133" s="57"/>
      <c r="E133" s="45"/>
      <c r="F133" s="22"/>
      <c r="G133" s="22"/>
      <c r="H133" s="22"/>
      <c r="I133" s="22"/>
      <c r="J133" s="22"/>
      <c r="K133" s="22"/>
    </row>
    <row r="134" spans="1:15" s="32" customFormat="1" ht="12" customHeight="1" x14ac:dyDescent="0.25">
      <c r="A134" s="49"/>
      <c r="B134" s="50"/>
      <c r="C134" s="20"/>
      <c r="D134" s="16"/>
      <c r="E134" s="46"/>
      <c r="F134" s="22"/>
      <c r="G134" s="22"/>
      <c r="H134" s="22"/>
      <c r="I134" s="22"/>
      <c r="J134" s="22"/>
      <c r="K134" s="22"/>
    </row>
    <row r="135" spans="1:15" s="52" customFormat="1" ht="15" customHeight="1" x14ac:dyDescent="0.2">
      <c r="A135" s="51" t="s">
        <v>56</v>
      </c>
      <c r="B135" s="51"/>
      <c r="C135" s="51"/>
      <c r="D135" s="51"/>
      <c r="E135" s="51"/>
      <c r="F135" s="51"/>
      <c r="G135" s="51"/>
      <c r="H135" s="51"/>
      <c r="I135" s="51"/>
      <c r="J135" s="51"/>
      <c r="K135" s="51"/>
      <c r="L135" s="59"/>
    </row>
    <row r="136" spans="1:15" s="52" customFormat="1" ht="12.75" customHeight="1" x14ac:dyDescent="0.2">
      <c r="A136" s="53"/>
      <c r="B136" s="161" t="s">
        <v>57</v>
      </c>
      <c r="C136" s="162"/>
      <c r="D136" s="160"/>
      <c r="E136" s="160"/>
      <c r="F136" s="160"/>
      <c r="G136" s="160"/>
      <c r="H136" s="160"/>
      <c r="I136" s="160"/>
      <c r="J136" s="160"/>
      <c r="K136" s="160"/>
      <c r="L136" s="60"/>
    </row>
    <row r="137" spans="1:15" s="52" customFormat="1" ht="12.75" x14ac:dyDescent="0.2">
      <c r="A137" s="53"/>
      <c r="B137" s="161" t="s">
        <v>58</v>
      </c>
      <c r="C137" s="162"/>
      <c r="D137" s="159"/>
      <c r="E137" s="159"/>
      <c r="F137" s="159"/>
      <c r="G137" s="159"/>
      <c r="H137" s="159"/>
      <c r="I137" s="159"/>
      <c r="J137" s="159"/>
      <c r="K137" s="159"/>
      <c r="L137" s="61"/>
    </row>
    <row r="138" spans="1:15" s="52" customFormat="1" ht="12.75" x14ac:dyDescent="0.2">
      <c r="A138" s="53"/>
      <c r="B138" s="173" t="s">
        <v>59</v>
      </c>
      <c r="C138" s="174"/>
      <c r="D138" s="160"/>
      <c r="E138" s="160"/>
      <c r="F138" s="160"/>
      <c r="G138" s="160"/>
      <c r="H138" s="160"/>
      <c r="I138" s="160"/>
      <c r="J138" s="160"/>
      <c r="K138" s="160"/>
      <c r="L138" s="60"/>
    </row>
    <row r="139" spans="1:15" s="52" customFormat="1" ht="12.75" x14ac:dyDescent="0.2">
      <c r="A139" s="53"/>
      <c r="B139" s="173" t="s">
        <v>223</v>
      </c>
      <c r="C139" s="174"/>
      <c r="D139" s="160"/>
      <c r="E139" s="160"/>
      <c r="F139" s="160"/>
      <c r="G139" s="160"/>
      <c r="H139" s="160"/>
      <c r="I139" s="160"/>
      <c r="J139" s="160"/>
      <c r="K139" s="160"/>
      <c r="L139" s="60"/>
    </row>
    <row r="140" spans="1:15" s="52" customFormat="1" ht="12.75" customHeight="1" x14ac:dyDescent="0.2">
      <c r="A140" s="53"/>
      <c r="B140" s="171" t="s">
        <v>60</v>
      </c>
      <c r="C140" s="172"/>
      <c r="D140" s="175" t="s">
        <v>61</v>
      </c>
      <c r="E140" s="176"/>
      <c r="F140" s="176"/>
      <c r="G140" s="176"/>
      <c r="H140" s="176"/>
      <c r="I140" s="176"/>
      <c r="J140" s="176"/>
      <c r="K140" s="177"/>
      <c r="L140" s="61"/>
    </row>
    <row r="141" spans="1:15" s="52" customFormat="1" ht="12.75" customHeight="1" x14ac:dyDescent="0.2">
      <c r="A141" s="53"/>
      <c r="B141" s="161" t="s">
        <v>62</v>
      </c>
      <c r="C141" s="162"/>
      <c r="D141" s="168" t="s">
        <v>63</v>
      </c>
      <c r="E141" s="169"/>
      <c r="F141" s="169"/>
      <c r="G141" s="169"/>
      <c r="H141" s="169"/>
      <c r="I141" s="169"/>
      <c r="J141" s="169"/>
      <c r="K141" s="170"/>
      <c r="L141" s="60"/>
    </row>
    <row r="142" spans="1:15" s="52" customFormat="1" ht="12.75" x14ac:dyDescent="0.2">
      <c r="A142" s="53"/>
      <c r="B142" s="161" t="s">
        <v>64</v>
      </c>
      <c r="C142" s="162"/>
      <c r="D142" s="168" t="s">
        <v>65</v>
      </c>
      <c r="E142" s="169"/>
      <c r="F142" s="169"/>
      <c r="G142" s="169"/>
      <c r="H142" s="169"/>
      <c r="I142" s="169"/>
      <c r="J142" s="169"/>
      <c r="K142" s="170"/>
      <c r="L142" s="62"/>
    </row>
    <row r="143" spans="1:15" s="52" customFormat="1" ht="12.75" customHeight="1" x14ac:dyDescent="0.2">
      <c r="A143" s="53"/>
      <c r="B143" s="161" t="s">
        <v>66</v>
      </c>
      <c r="C143" s="162"/>
      <c r="D143" s="168" t="s">
        <v>67</v>
      </c>
      <c r="E143" s="169"/>
      <c r="F143" s="169"/>
      <c r="G143" s="169"/>
      <c r="H143" s="169"/>
      <c r="I143" s="169"/>
      <c r="J143" s="169"/>
      <c r="K143" s="170"/>
      <c r="L143" s="62"/>
    </row>
    <row r="144" spans="1:15" ht="15.75" customHeight="1" x14ac:dyDescent="0.25">
      <c r="A144" s="165" t="s">
        <v>43</v>
      </c>
      <c r="B144" s="165"/>
      <c r="C144" s="165"/>
      <c r="D144" s="165"/>
      <c r="E144" s="165"/>
      <c r="F144" s="165"/>
      <c r="G144" s="165"/>
      <c r="H144" s="165"/>
      <c r="I144" s="165"/>
      <c r="J144" s="165"/>
      <c r="K144" s="165"/>
      <c r="L144" s="12"/>
    </row>
    <row r="145" spans="1:12" x14ac:dyDescent="0.25">
      <c r="A145" s="165"/>
      <c r="B145" s="165"/>
      <c r="C145" s="165"/>
      <c r="D145" s="165"/>
      <c r="E145" s="165"/>
      <c r="F145" s="165"/>
      <c r="G145" s="165"/>
      <c r="H145" s="165"/>
      <c r="I145" s="165"/>
      <c r="J145" s="165"/>
      <c r="K145" s="165"/>
      <c r="L145" s="12"/>
    </row>
    <row r="146" spans="1:12" x14ac:dyDescent="0.25">
      <c r="A146" s="165"/>
      <c r="B146" s="165"/>
      <c r="C146" s="165"/>
      <c r="D146" s="165"/>
      <c r="E146" s="165"/>
      <c r="F146" s="165"/>
      <c r="G146" s="165"/>
      <c r="H146" s="165"/>
      <c r="I146" s="165"/>
      <c r="J146" s="165"/>
      <c r="K146" s="165"/>
      <c r="L146" s="12"/>
    </row>
    <row r="147" spans="1:12" x14ac:dyDescent="0.25">
      <c r="A147" s="165"/>
      <c r="B147" s="165"/>
      <c r="C147" s="165"/>
      <c r="D147" s="165"/>
      <c r="E147" s="165"/>
      <c r="F147" s="165"/>
      <c r="G147" s="165"/>
      <c r="H147" s="165"/>
      <c r="I147" s="165"/>
      <c r="J147" s="165"/>
      <c r="K147" s="165"/>
      <c r="L147" s="12"/>
    </row>
    <row r="148" spans="1:12" x14ac:dyDescent="0.25">
      <c r="A148" s="11"/>
      <c r="B148" s="11"/>
      <c r="C148" s="64"/>
      <c r="D148" s="13"/>
      <c r="E148" s="47"/>
      <c r="F148" s="12"/>
      <c r="G148" s="12"/>
      <c r="H148" s="12"/>
      <c r="I148" s="12"/>
      <c r="J148" s="12"/>
      <c r="K148" s="12"/>
      <c r="L148" s="12"/>
    </row>
    <row r="149" spans="1:12" x14ac:dyDescent="0.25">
      <c r="B149" s="166" t="s">
        <v>12</v>
      </c>
      <c r="C149" s="166"/>
      <c r="D149" s="167" t="s">
        <v>11</v>
      </c>
      <c r="E149" s="167"/>
      <c r="F149" s="167"/>
      <c r="G149" s="167"/>
      <c r="H149" s="167"/>
      <c r="I149" s="167"/>
      <c r="J149" s="167"/>
      <c r="K149" s="167"/>
    </row>
    <row r="150" spans="1:12" x14ac:dyDescent="0.25">
      <c r="B150" s="164" t="s">
        <v>44</v>
      </c>
      <c r="C150" s="164"/>
      <c r="D150" s="164" t="s">
        <v>10</v>
      </c>
      <c r="E150" s="164"/>
      <c r="F150" s="164"/>
      <c r="G150" s="164"/>
      <c r="H150" s="15"/>
      <c r="I150" s="14"/>
      <c r="J150" s="14"/>
      <c r="K150" s="14"/>
    </row>
  </sheetData>
  <autoFilter ref="A18:K18">
    <filterColumn colId="5" showButton="0"/>
    <filterColumn colId="6" showButton="0"/>
  </autoFilter>
  <mergeCells count="72">
    <mergeCell ref="D138:K138"/>
    <mergeCell ref="D139:K139"/>
    <mergeCell ref="B142:C142"/>
    <mergeCell ref="B140:C140"/>
    <mergeCell ref="B138:C138"/>
    <mergeCell ref="B139:C139"/>
    <mergeCell ref="D140:K140"/>
    <mergeCell ref="B143:C143"/>
    <mergeCell ref="B150:C150"/>
    <mergeCell ref="D150:G150"/>
    <mergeCell ref="B141:C141"/>
    <mergeCell ref="A144:K147"/>
    <mergeCell ref="B149:C149"/>
    <mergeCell ref="D149:K149"/>
    <mergeCell ref="D141:K141"/>
    <mergeCell ref="D142:K142"/>
    <mergeCell ref="D143:K143"/>
    <mergeCell ref="D137:K137"/>
    <mergeCell ref="B117:K117"/>
    <mergeCell ref="B115:K115"/>
    <mergeCell ref="B108:K108"/>
    <mergeCell ref="B109:K109"/>
    <mergeCell ref="D136:K136"/>
    <mergeCell ref="B136:C136"/>
    <mergeCell ref="B137:C137"/>
    <mergeCell ref="B118:K118"/>
    <mergeCell ref="B120:D120"/>
    <mergeCell ref="A4:G4"/>
    <mergeCell ref="C6:D6"/>
    <mergeCell ref="A3:G3"/>
    <mergeCell ref="A9:B9"/>
    <mergeCell ref="G8:K8"/>
    <mergeCell ref="G9:K9"/>
    <mergeCell ref="D8:F8"/>
    <mergeCell ref="D9:F9"/>
    <mergeCell ref="A107:A118"/>
    <mergeCell ref="F19:H19"/>
    <mergeCell ref="B116:K116"/>
    <mergeCell ref="B112:K112"/>
    <mergeCell ref="B113:K113"/>
    <mergeCell ref="B110:K110"/>
    <mergeCell ref="B111:K111"/>
    <mergeCell ref="F20:H20"/>
    <mergeCell ref="B107:K107"/>
    <mergeCell ref="B114:K114"/>
    <mergeCell ref="F32:H32"/>
    <mergeCell ref="F55:H55"/>
    <mergeCell ref="F82:H82"/>
    <mergeCell ref="F95:H95"/>
    <mergeCell ref="F99:H99"/>
    <mergeCell ref="F103:H103"/>
    <mergeCell ref="A16:A17"/>
    <mergeCell ref="F16:H16"/>
    <mergeCell ref="E16:E17"/>
    <mergeCell ref="D16:D17"/>
    <mergeCell ref="C16:C17"/>
    <mergeCell ref="B16:B17"/>
    <mergeCell ref="F90:H90"/>
    <mergeCell ref="G10:K10"/>
    <mergeCell ref="G11:K11"/>
    <mergeCell ref="D10:F10"/>
    <mergeCell ref="D11:F11"/>
    <mergeCell ref="D12:F12"/>
    <mergeCell ref="G12:K12"/>
    <mergeCell ref="D13:F13"/>
    <mergeCell ref="D14:F14"/>
    <mergeCell ref="G13:K13"/>
    <mergeCell ref="G14:K14"/>
    <mergeCell ref="I16:K16"/>
    <mergeCell ref="D15:F15"/>
    <mergeCell ref="G15:K15"/>
    <mergeCell ref="F18:H18"/>
  </mergeCells>
  <pageMargins left="0.23622047244094491" right="0.23622047244094491" top="0.74803149606299213" bottom="0.74803149606299213" header="0.31496062992125984" footer="0.31496062992125984"/>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Устройство отверстий</vt:lpstr>
      <vt:lpstr>'Устройство отверстий'!Заголовки_для_печати</vt:lpstr>
      <vt:lpstr>'Устройство отверстий'!Область_печати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Дудкина Дарья Викторовна</cp:lastModifiedBy>
  <cp:lastPrinted>2024-11-05T09:20:27Z</cp:lastPrinted>
  <dcterms:created xsi:type="dcterms:W3CDTF">2012-02-18T10:18:33Z</dcterms:created>
  <dcterms:modified xsi:type="dcterms:W3CDTF">2025-01-28T08:28:14Z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