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autoCompressPictures="0"/>
  <mc:AlternateContent xmlns:mc="http://schemas.openxmlformats.org/markup-compatibility/2006">
    <mc:Choice Requires="x15">
      <x15ac:absPath xmlns:x15ac="http://schemas.microsoft.com/office/spreadsheetml/2010/11/ac" url="Y:\5 Конкурсы\3 Конкурсы РКС Москва\1. Автозаводская\Сверление отверстий\Тендерная документация\"/>
    </mc:Choice>
  </mc:AlternateContent>
  <bookViews>
    <workbookView xWindow="0" yWindow="0" windowWidth="28800" windowHeight="12300" tabRatio="500"/>
  </bookViews>
  <sheets>
    <sheet name="Устройство отверстий" sheetId="21" r:id="rId1"/>
  </sheets>
  <definedNames>
    <definedName name="_xlnm._FilterDatabase" localSheetId="0" hidden="1">'Устройство отверстий'!$A$18:$K$18</definedName>
    <definedName name="_xlnm.Print_Titles" localSheetId="0">'Устройство отверстий'!$16:$16</definedName>
    <definedName name="_xlnm.Print_Area" localSheetId="0">'Устройство отверстий'!$A$1:$L$155</definedName>
  </definedNames>
  <calcPr calcId="162913" fullPrecision="0"/>
</workbook>
</file>

<file path=xl/calcChain.xml><?xml version="1.0" encoding="utf-8"?>
<calcChain xmlns="http://schemas.openxmlformats.org/spreadsheetml/2006/main">
  <c r="I21" i="21" l="1"/>
  <c r="J21" i="21"/>
  <c r="F91" i="21" l="1"/>
  <c r="F56" i="21"/>
  <c r="J104" i="21" l="1"/>
  <c r="J103" i="21" s="1"/>
  <c r="I104" i="21"/>
  <c r="I103" i="21" s="1"/>
  <c r="H104" i="21"/>
  <c r="K104" i="21" s="1"/>
  <c r="K103" i="21" s="1"/>
  <c r="J102" i="21"/>
  <c r="I102" i="21"/>
  <c r="H102" i="21"/>
  <c r="K102" i="21" s="1"/>
  <c r="J101" i="21"/>
  <c r="I101" i="21"/>
  <c r="H101" i="21"/>
  <c r="K101" i="21" s="1"/>
  <c r="J100" i="21"/>
  <c r="I100" i="21"/>
  <c r="H100" i="21"/>
  <c r="K100" i="21" s="1"/>
  <c r="J94" i="21"/>
  <c r="I94" i="21"/>
  <c r="H94" i="21"/>
  <c r="K94" i="21" s="1"/>
  <c r="J93" i="21"/>
  <c r="I93" i="21"/>
  <c r="H93" i="21"/>
  <c r="K93" i="21" s="1"/>
  <c r="J92" i="21"/>
  <c r="I92" i="21"/>
  <c r="H92" i="21"/>
  <c r="K92" i="21" s="1"/>
  <c r="J91" i="21"/>
  <c r="I91" i="21"/>
  <c r="H91" i="21"/>
  <c r="K91" i="21" s="1"/>
  <c r="I99" i="21" l="1"/>
  <c r="K90" i="21"/>
  <c r="I90" i="21"/>
  <c r="J90" i="21"/>
  <c r="K99" i="21"/>
  <c r="J99" i="21"/>
  <c r="H98" i="21"/>
  <c r="H97" i="21"/>
  <c r="J96" i="21"/>
  <c r="E98" i="21"/>
  <c r="J98" i="21" s="1"/>
  <c r="E97" i="21"/>
  <c r="F96" i="21" s="1"/>
  <c r="H96" i="21" s="1"/>
  <c r="K96" i="21" s="1"/>
  <c r="I96" i="21" l="1"/>
  <c r="K97" i="21"/>
  <c r="I97" i="21"/>
  <c r="J97" i="21"/>
  <c r="I98" i="21"/>
  <c r="J95" i="21"/>
  <c r="K98" i="21"/>
  <c r="H81" i="21"/>
  <c r="H80" i="21"/>
  <c r="J79" i="21"/>
  <c r="H78" i="21"/>
  <c r="H77" i="21"/>
  <c r="J76" i="21"/>
  <c r="H75" i="21"/>
  <c r="H74" i="21"/>
  <c r="J73" i="21"/>
  <c r="J72" i="21"/>
  <c r="I72" i="21"/>
  <c r="H72" i="21"/>
  <c r="K72" i="21" s="1"/>
  <c r="H71" i="21"/>
  <c r="J70" i="21"/>
  <c r="H69" i="21"/>
  <c r="H68" i="21"/>
  <c r="J67" i="21"/>
  <c r="E77" i="21"/>
  <c r="E74" i="21"/>
  <c r="E71" i="21"/>
  <c r="E68" i="21"/>
  <c r="F67" i="21" s="1"/>
  <c r="H67" i="21" s="1"/>
  <c r="K67" i="21" s="1"/>
  <c r="E69" i="21"/>
  <c r="J69" i="21" s="1"/>
  <c r="E72" i="21"/>
  <c r="E75" i="21"/>
  <c r="J75" i="21" s="1"/>
  <c r="E78" i="21"/>
  <c r="J78" i="21" s="1"/>
  <c r="E80" i="21"/>
  <c r="E81" i="21"/>
  <c r="J81" i="21" s="1"/>
  <c r="K95" i="21" l="1"/>
  <c r="I95" i="21"/>
  <c r="J71" i="21"/>
  <c r="F70" i="21"/>
  <c r="J74" i="21"/>
  <c r="F73" i="21"/>
  <c r="I67" i="21"/>
  <c r="K68" i="21"/>
  <c r="J80" i="21"/>
  <c r="F79" i="21"/>
  <c r="J77" i="21"/>
  <c r="F76" i="21"/>
  <c r="K78" i="21"/>
  <c r="I68" i="21"/>
  <c r="J68" i="21"/>
  <c r="K69" i="21"/>
  <c r="K81" i="21"/>
  <c r="I75" i="21"/>
  <c r="K71" i="21"/>
  <c r="I78" i="21"/>
  <c r="K75" i="21"/>
  <c r="I71" i="21"/>
  <c r="I74" i="21"/>
  <c r="K80" i="21"/>
  <c r="I80" i="21"/>
  <c r="K77" i="21"/>
  <c r="I69" i="21"/>
  <c r="I77" i="21"/>
  <c r="I81" i="21"/>
  <c r="K74" i="21"/>
  <c r="J89" i="21"/>
  <c r="I89" i="21"/>
  <c r="H89" i="21"/>
  <c r="K89" i="21" s="1"/>
  <c r="H88" i="21"/>
  <c r="H87" i="21"/>
  <c r="J86" i="21"/>
  <c r="H85" i="21"/>
  <c r="H84" i="21"/>
  <c r="J83" i="21"/>
  <c r="H66" i="21"/>
  <c r="J65" i="21"/>
  <c r="I65" i="21"/>
  <c r="H65" i="21"/>
  <c r="K65" i="21" s="1"/>
  <c r="J64" i="21"/>
  <c r="I64" i="21"/>
  <c r="H64" i="21"/>
  <c r="K64" i="21" s="1"/>
  <c r="J63" i="21"/>
  <c r="I63" i="21"/>
  <c r="H63" i="21"/>
  <c r="K63" i="21" s="1"/>
  <c r="J62" i="21"/>
  <c r="I62" i="21"/>
  <c r="H62" i="21"/>
  <c r="K62" i="21" s="1"/>
  <c r="J61" i="21"/>
  <c r="J60" i="21"/>
  <c r="I60" i="21"/>
  <c r="H60" i="21"/>
  <c r="K60" i="21" s="1"/>
  <c r="J59" i="21"/>
  <c r="I59" i="21"/>
  <c r="H59" i="21"/>
  <c r="K59" i="21" s="1"/>
  <c r="J58" i="21"/>
  <c r="I58" i="21"/>
  <c r="H58" i="21"/>
  <c r="K58" i="21" s="1"/>
  <c r="J57" i="21"/>
  <c r="I57" i="21"/>
  <c r="H57" i="21"/>
  <c r="K57" i="21" s="1"/>
  <c r="J56" i="21"/>
  <c r="I56" i="21"/>
  <c r="H56" i="21"/>
  <c r="K56" i="21" s="1"/>
  <c r="H54" i="21"/>
  <c r="H53" i="21"/>
  <c r="J52" i="21"/>
  <c r="I52" i="21"/>
  <c r="H52" i="21"/>
  <c r="K52" i="21" s="1"/>
  <c r="J51" i="21"/>
  <c r="I51" i="21"/>
  <c r="H51" i="21"/>
  <c r="K51" i="21" s="1"/>
  <c r="J50" i="21"/>
  <c r="J49" i="21"/>
  <c r="I49" i="21"/>
  <c r="H49" i="21"/>
  <c r="K49" i="21" s="1"/>
  <c r="J48" i="21"/>
  <c r="I48" i="21"/>
  <c r="H48" i="21"/>
  <c r="K48" i="21" s="1"/>
  <c r="J47" i="21"/>
  <c r="I47" i="21"/>
  <c r="H47" i="21"/>
  <c r="K47" i="21" s="1"/>
  <c r="J46" i="21"/>
  <c r="I46" i="21"/>
  <c r="H46" i="21"/>
  <c r="K46" i="21" s="1"/>
  <c r="J45" i="21"/>
  <c r="I45" i="21"/>
  <c r="H45" i="21"/>
  <c r="K45" i="21" s="1"/>
  <c r="J44" i="21"/>
  <c r="I44" i="21"/>
  <c r="H44" i="21"/>
  <c r="K44" i="21" s="1"/>
  <c r="J43" i="21"/>
  <c r="I43" i="21"/>
  <c r="H43" i="21"/>
  <c r="K43" i="21" s="1"/>
  <c r="J42" i="21"/>
  <c r="I42" i="21"/>
  <c r="H42" i="21"/>
  <c r="K42" i="21" s="1"/>
  <c r="J41" i="21"/>
  <c r="I41" i="21"/>
  <c r="H41" i="21"/>
  <c r="K41" i="21" s="1"/>
  <c r="J40" i="21"/>
  <c r="I40" i="21"/>
  <c r="H40" i="21"/>
  <c r="K40" i="21" s="1"/>
  <c r="J39" i="21"/>
  <c r="I39" i="21"/>
  <c r="H39" i="21"/>
  <c r="K39" i="21" s="1"/>
  <c r="J38" i="21"/>
  <c r="I38" i="21"/>
  <c r="H38" i="21"/>
  <c r="K38" i="21" s="1"/>
  <c r="J37" i="21"/>
  <c r="I37" i="21"/>
  <c r="H37" i="21"/>
  <c r="K37" i="21" s="1"/>
  <c r="J36" i="21"/>
  <c r="I36" i="21"/>
  <c r="H36" i="21"/>
  <c r="K36" i="21" s="1"/>
  <c r="J35" i="21"/>
  <c r="I35" i="21"/>
  <c r="H35" i="21"/>
  <c r="K35" i="21" s="1"/>
  <c r="J34" i="21"/>
  <c r="I34" i="21"/>
  <c r="H34" i="21"/>
  <c r="K34" i="21" s="1"/>
  <c r="J33" i="21"/>
  <c r="I33" i="21"/>
  <c r="H33" i="21"/>
  <c r="K33" i="21" s="1"/>
  <c r="H31" i="21"/>
  <c r="H30" i="21"/>
  <c r="H29" i="21"/>
  <c r="J28" i="21"/>
  <c r="I28" i="21"/>
  <c r="H28" i="21"/>
  <c r="K28" i="21" s="1"/>
  <c r="J27" i="21"/>
  <c r="J24" i="21"/>
  <c r="I76" i="21" l="1"/>
  <c r="H76" i="21"/>
  <c r="K76" i="21" s="1"/>
  <c r="I79" i="21"/>
  <c r="H79" i="21"/>
  <c r="K79" i="21" s="1"/>
  <c r="I73" i="21"/>
  <c r="H73" i="21"/>
  <c r="K73" i="21" s="1"/>
  <c r="I70" i="21"/>
  <c r="H70" i="21"/>
  <c r="K70" i="21" s="1"/>
  <c r="E87" i="21"/>
  <c r="E84" i="21"/>
  <c r="E88" i="21"/>
  <c r="E85" i="21"/>
  <c r="F83" i="21" l="1"/>
  <c r="H83" i="21"/>
  <c r="K83" i="21" s="1"/>
  <c r="I83" i="21"/>
  <c r="F86" i="21"/>
  <c r="I85" i="21"/>
  <c r="J85" i="21"/>
  <c r="J88" i="21"/>
  <c r="I88" i="21"/>
  <c r="J84" i="21"/>
  <c r="I84" i="21"/>
  <c r="J87" i="21"/>
  <c r="I87" i="21"/>
  <c r="K85" i="21"/>
  <c r="K88" i="21"/>
  <c r="K84" i="21"/>
  <c r="K87" i="21"/>
  <c r="E30" i="21"/>
  <c r="E29" i="21"/>
  <c r="I86" i="21" l="1"/>
  <c r="H86" i="21"/>
  <c r="K86" i="21" s="1"/>
  <c r="K82" i="21" s="1"/>
  <c r="I82" i="21"/>
  <c r="J82" i="21"/>
  <c r="J29" i="21"/>
  <c r="I29" i="21"/>
  <c r="K29" i="21"/>
  <c r="J30" i="21"/>
  <c r="I30" i="21"/>
  <c r="K30" i="21"/>
  <c r="E66" i="21"/>
  <c r="F61" i="21" s="1"/>
  <c r="E53" i="21"/>
  <c r="I61" i="21" l="1"/>
  <c r="H61" i="21"/>
  <c r="K61" i="21" s="1"/>
  <c r="J66" i="21"/>
  <c r="J55" i="21" s="1"/>
  <c r="I66" i="21"/>
  <c r="I55" i="21" s="1"/>
  <c r="K66" i="21"/>
  <c r="J53" i="21"/>
  <c r="I53" i="21"/>
  <c r="K53" i="21"/>
  <c r="E23" i="21"/>
  <c r="F21" i="21" s="1"/>
  <c r="E26" i="21"/>
  <c r="F24" i="21" s="1"/>
  <c r="E31" i="21"/>
  <c r="F27" i="21" s="1"/>
  <c r="I24" i="21" l="1"/>
  <c r="H24" i="21"/>
  <c r="K24" i="21" s="1"/>
  <c r="I27" i="21"/>
  <c r="H27" i="21"/>
  <c r="K27" i="21" s="1"/>
  <c r="H21" i="21"/>
  <c r="K21" i="21" s="1"/>
  <c r="I31" i="21"/>
  <c r="J31" i="21"/>
  <c r="K31" i="21"/>
  <c r="K55" i="21"/>
  <c r="E54" i="21"/>
  <c r="F50" i="21" s="1"/>
  <c r="H50" i="21" l="1"/>
  <c r="K50" i="21" s="1"/>
  <c r="I50" i="21"/>
  <c r="K20" i="21"/>
  <c r="J54" i="21"/>
  <c r="J32" i="21" s="1"/>
  <c r="I54" i="21"/>
  <c r="K54" i="21"/>
  <c r="K32" i="21" s="1"/>
  <c r="I20" i="21"/>
  <c r="J20" i="21"/>
  <c r="I32" i="21" l="1"/>
  <c r="I105" i="21" s="1"/>
  <c r="I19" i="21" s="1"/>
  <c r="I18" i="21" s="1"/>
  <c r="J105" i="21"/>
  <c r="J19" i="21" s="1"/>
  <c r="J18" i="21" s="1"/>
  <c r="K105" i="21"/>
  <c r="L106" i="21"/>
  <c r="K106" i="21" l="1"/>
  <c r="K19" i="21"/>
  <c r="K18" i="21" s="1"/>
</calcChain>
</file>

<file path=xl/sharedStrings.xml><?xml version="1.0" encoding="utf-8"?>
<sst xmlns="http://schemas.openxmlformats.org/spreadsheetml/2006/main" count="322" uniqueCount="226">
  <si>
    <t>Ед.изм</t>
  </si>
  <si>
    <t>Наименование позиции</t>
  </si>
  <si>
    <t>№ п/п</t>
  </si>
  <si>
    <t>Кол-во</t>
  </si>
  <si>
    <t>Стоимость на ед. с НДС, руб</t>
  </si>
  <si>
    <t>Стоимость всего с НДС, руб</t>
  </si>
  <si>
    <t>Материалы</t>
  </si>
  <si>
    <t>Всего</t>
  </si>
  <si>
    <t>1</t>
  </si>
  <si>
    <t>1.1</t>
  </si>
  <si>
    <r>
      <t xml:space="preserve">_____________ </t>
    </r>
    <r>
      <rPr>
        <b/>
        <sz val="12"/>
        <rFont val="Times New Roman"/>
        <family val="1"/>
        <charset val="204"/>
      </rPr>
      <t xml:space="preserve">. . </t>
    </r>
    <r>
      <rPr>
        <sz val="12"/>
        <rFont val="Times New Roman"/>
        <family val="2"/>
        <charset val="204"/>
      </rPr>
      <t xml:space="preserve">
М.П.</t>
    </r>
  </si>
  <si>
    <t>Подрядчик
ООО ""
Генеральный директор</t>
  </si>
  <si>
    <t>Генподрядчик
ООО "РКС-Строй"
Генеральный директор</t>
  </si>
  <si>
    <t>- Объемы работ принимаются фактически выполнненые.</t>
  </si>
  <si>
    <t>- Перерасход материалов, в т.ч. на раскрой, запас, некратные места, трудновосполнимые потери и т.п.</t>
  </si>
  <si>
    <t>В единичных расценках учтены следующие  расходы:</t>
  </si>
  <si>
    <t xml:space="preserve"> Единичные цены твердые и фиксированные на весь период работ.</t>
  </si>
  <si>
    <t>6.  В случае обнаружения не соответствия в проектном решении, или в техническом регламенте, или в инструкциях производителя требований ГОСТ и СНиП предъявленных к конструкциям или материалам, их необходимо согласовать с заказчиком и в подсчете объемов учесть правильное решение.</t>
  </si>
  <si>
    <t>2. Коммерческое предложение включает все мероприятия, связанные с производством работ в зимний период.</t>
  </si>
  <si>
    <t>- Учтены все возможные удорожания стоимости работ и технические сложности.</t>
  </si>
  <si>
    <t>1.2</t>
  </si>
  <si>
    <t>1.3</t>
  </si>
  <si>
    <t>2</t>
  </si>
  <si>
    <t>2.1</t>
  </si>
  <si>
    <t>2.2</t>
  </si>
  <si>
    <t>2.3</t>
  </si>
  <si>
    <t>3.  Все виды работ, оборудование, затраты необходимые для выполнения такелажных и монтажных работ, а так же горизонтальная и вертикальной транспортировка материалов и оборудования по стройплощадке и около нее к месту проведения СМР следует включить в единичные расценки.</t>
  </si>
  <si>
    <t xml:space="preserve">4. В стоимости материалов должны быть учтены затраты на приобретение, транспортные расходы (доставка до приобъектного склада), стоимость тары, складские, заготовительные расходы, стоимость погрузо-разгрузочных работ. Все материалы и элементы крепления применяются в соответствии с техническими регламентами, инструкциями производителя, ГОСТ, СНиП, СП и включены в коммерческое предложение.                     </t>
  </si>
  <si>
    <t>5.  Все инструменты, оборудование и защитные устройства, необходимые для выполнения монтажных работ в соответствие с техническими регламентами и инструкциями производителя, а так же в соответствии с Правилами пожарной безопасности и Безопасности труда в строительстве, в расчете на единицу измерения, включить в коммерческое предложение.</t>
  </si>
  <si>
    <t>9.  Подрядчик несет полную ответственность за сохранность выполненных работ и использованных материалов другими участниками строительства, в случае повреждения. Применение защитных укрытий, настилов, ограждений, улавливателей от падения должно быть включено в расценку коммерческого предложения.                                                                                                                                                                                                                                                                                                                                                                                                                                                                                                                                                                                                                                                                                                                                                                                                                     10. Разработка технологической документации (ППР, технологических карт), включая согласование в соответствующих организациях, обязательна при производстве работ на стройплощадке и включена в стоимость работ.</t>
  </si>
  <si>
    <t>11. Работы по необходимым испытаниям,  включены в единичные цены Предложения, учтены и отдельно оплачиваться не будут</t>
  </si>
  <si>
    <t>12. Подрядчик своими силами и за свой счёт выполняет все мероприятия по мобилизации/демобилизации, в т. ч. доставка необходимого количества мобильных зданий на стройплощадку, разгрузка, монтаж, организация энергоснабжения и освещения непосредственно рабочих мест от точек подключения, предоставляемых Заказчиком и проч. Данные работы должны быть включены в единичные цены Предложения, учтены и отдельно оплачиваться не будут.</t>
  </si>
  <si>
    <t xml:space="preserve">Субподрядчиком подтверждается и учтено в единичных расценках и Цене работ: </t>
  </si>
  <si>
    <t>- Расходы на геодезическое сопровождение и исполнительную документацию.</t>
  </si>
  <si>
    <t>- Расходы на мобилизацию/демобилизацию.</t>
  </si>
  <si>
    <t>- Расходы на охрану труда, защитные мероприятия и средства подмащивания.</t>
  </si>
  <si>
    <t>- Расходы на разработку ППР и согласование в установленном порядке.</t>
  </si>
  <si>
    <t>- Расходы на доставку, разгрузку материалов, перемещение на объекте,  подачу в зону производства работ.</t>
  </si>
  <si>
    <t>- Включена вся необходимая строительная техника, оборудование, материалы.</t>
  </si>
  <si>
    <t>- Удержание на гарантийный период (возврат гарантийного удержания через 12 месяцев с даты подписания последней КС.) - 5 % от стоимости СМР.</t>
  </si>
  <si>
    <t>8.  Перерасход материалов и расход при монтаже должны быть включены в единичные расценки и НЕ оплачиваются отдельно.</t>
  </si>
  <si>
    <t>13. В стоимость входит геодезическое сопровождение  и исполнительная документация. До начала работ Субподрядчик обязан произвести натурный обмер, ознакомиться с условиями стройплощадки и, при необходимости,  выполнить исполнительную геодезическую съёмку. Подрядчик за свой счёт выполняет все необходимые геодезические работы до и во время выполнения всего комплекса работ, в т.ч. разметочные работы, исполнительные съёмки, фотофиксации и прочее, а также оформляет исполнительную документацию в полном объёме согласно действующих норм (в т.ч. ведёт журналы соответствующих видов работ). Данные работы должны быть включены в единичные цены Предложения, учтены и отдельно оплачиваться не будут.</t>
  </si>
  <si>
    <t>Цены на материалы указаны с учётом НДС (20%) и доставкой на Объект</t>
  </si>
  <si>
    <t>Субподрядчик безоговорочно подтверждает, что он в полном объеме понял техническое, коммерческое и правовое содержание состава работ; выяснил все возможные неясности и вопросы с ответственными представителями Генподрядчика до составления договора подряда и учел их в своих ценах; посетил объект, ему ясны все вопросы связаные с доставкой/разгрузкой/вывозом материала, водоснобжения, электроснабжением, водоотведением и прочие вопросы прямо или косвенно влияющие на производстов работ. Субподрядчик подтверждает что он осмотрел место производство работ, подрядчик не будет увеличивать единичные расценки данной ведомости объемов работ, т.е. обязуется выполнить весь комплекс работ указаный в данном перечне без изменения цены. Субподрядчик уполномочен и способен в полном объеме своевременно и с должным качеством выполнить заявленные  работы и располагает необходимыми ресурсами в отношении производственной организации, капиталовооруженности, менеджмента, персонала, оборудования и инструмента.</t>
  </si>
  <si>
    <r>
      <t xml:space="preserve">___________________ </t>
    </r>
    <r>
      <rPr>
        <b/>
        <sz val="12"/>
        <rFont val="Times New Roman"/>
        <family val="1"/>
        <charset val="204"/>
      </rPr>
      <t xml:space="preserve">А. Ю. Поташев </t>
    </r>
    <r>
      <rPr>
        <sz val="12"/>
        <rFont val="Times New Roman"/>
        <family val="2"/>
        <charset val="204"/>
      </rPr>
      <t xml:space="preserve">
М.П.</t>
    </r>
  </si>
  <si>
    <t>Наименование контрагента</t>
  </si>
  <si>
    <t>Ячейки, выделенные данным цветом - обязательны к заполнению</t>
  </si>
  <si>
    <t>ИНН</t>
  </si>
  <si>
    <t>Адрес (юр., факт.)</t>
  </si>
  <si>
    <t>ФИО Ген. Директора</t>
  </si>
  <si>
    <t>Контактное лицо (ФИО, должность, моб. телефон, почта)</t>
  </si>
  <si>
    <t>Телефон компании</t>
  </si>
  <si>
    <t>Электронный адрес компании</t>
  </si>
  <si>
    <t>Сайт компании</t>
  </si>
  <si>
    <t>Объект: Здание краткосрочного пребывания гостиничного типа,  на земельном участке с кадастровым номером 77:05:0002002:32, имеющем адресный ориентир: ул. Автозаводская, вл. 24, корп.1</t>
  </si>
  <si>
    <t>Форма коммерческого предложения</t>
  </si>
  <si>
    <t>Дополнительная информация:</t>
  </si>
  <si>
    <t>Общий срок выполнения работ , календарных дней</t>
  </si>
  <si>
    <t>Необходимое авансирование, руб.:</t>
  </si>
  <si>
    <t xml:space="preserve"> - аванс на мобилизацию:</t>
  </si>
  <si>
    <t>Срок возврата 5% гарантийного удержания</t>
  </si>
  <si>
    <t>12 месяцев с даты подписания последней КС</t>
  </si>
  <si>
    <t>Готовность выхода на строительную площадку по гарантийному письму (да/нет)</t>
  </si>
  <si>
    <t>да/нет (выбрать нужное)</t>
  </si>
  <si>
    <t>Гарантийный срок , мес</t>
  </si>
  <si>
    <t>60</t>
  </si>
  <si>
    <t>СРО</t>
  </si>
  <si>
    <t>№ _______________ от __________ г.</t>
  </si>
  <si>
    <t>Классификатор</t>
  </si>
  <si>
    <t>шт.</t>
  </si>
  <si>
    <t>2.4</t>
  </si>
  <si>
    <t>2.5</t>
  </si>
  <si>
    <t>2.6</t>
  </si>
  <si>
    <t>1. В единичных расценках учтена последовательность операций и трудозатраты по устройству работ.</t>
  </si>
  <si>
    <t>Устройство отверстий</t>
  </si>
  <si>
    <t>2.7</t>
  </si>
  <si>
    <t>Итого с НДС</t>
  </si>
  <si>
    <t>в том числе НДС 20%</t>
  </si>
  <si>
    <t>Прочие материалы(шт.)</t>
  </si>
  <si>
    <t>Помещение ТП (ЖБ плита перекрытия на отм.-2,800)</t>
  </si>
  <si>
    <t>м3</t>
  </si>
  <si>
    <t>1.3.1</t>
  </si>
  <si>
    <t>1.3.3</t>
  </si>
  <si>
    <t>кг.</t>
  </si>
  <si>
    <r>
      <t xml:space="preserve">Арматура </t>
    </r>
    <r>
      <rPr>
        <sz val="12"/>
        <rFont val="Arial Narrow"/>
        <family val="2"/>
        <charset val="204"/>
      </rPr>
      <t>Ø</t>
    </r>
    <r>
      <rPr>
        <i/>
        <sz val="12"/>
        <rFont val="Times New Roman"/>
        <family val="1"/>
        <charset val="204"/>
      </rPr>
      <t>12 А500С по ГОСТ 34028 - 2016</t>
    </r>
  </si>
  <si>
    <t>Бетонная смесь В25</t>
  </si>
  <si>
    <t>1.3.4</t>
  </si>
  <si>
    <t>1.3.5</t>
  </si>
  <si>
    <t>1.1.1</t>
  </si>
  <si>
    <t>1.1.2</t>
  </si>
  <si>
    <t>1.2.1</t>
  </si>
  <si>
    <t>1.2.3</t>
  </si>
  <si>
    <t>Наименование работ: Комплекс работ на устройство отверстий</t>
  </si>
  <si>
    <t>3</t>
  </si>
  <si>
    <t>3.1</t>
  </si>
  <si>
    <t>3.2</t>
  </si>
  <si>
    <t>3.3</t>
  </si>
  <si>
    <t>3.4</t>
  </si>
  <si>
    <t>3.5</t>
  </si>
  <si>
    <t>3.6</t>
  </si>
  <si>
    <t xml:space="preserve">Стены технического этажа в осях Е.К1; С.К2; 8.К2 </t>
  </si>
  <si>
    <t>Стены корпуса 2, 2-3й этаж в осях 1.К2-4.К2/Р.К2; 1.К2-4.К2/П.К2</t>
  </si>
  <si>
    <t>3.1.1</t>
  </si>
  <si>
    <t>3.1.2</t>
  </si>
  <si>
    <t>3.1.3</t>
  </si>
  <si>
    <t>3.1.4</t>
  </si>
  <si>
    <t>3.2.1</t>
  </si>
  <si>
    <t>3.2.2</t>
  </si>
  <si>
    <t>3.2.3</t>
  </si>
  <si>
    <t>3.2.4</t>
  </si>
  <si>
    <t>3.2.5</t>
  </si>
  <si>
    <t>Шпилька ∅18 L=350мм по ГОСТ 34028-2016 масса ед. 0,7кг</t>
  </si>
  <si>
    <t>3.3.1</t>
  </si>
  <si>
    <t>3.3.2</t>
  </si>
  <si>
    <t>3.4.1</t>
  </si>
  <si>
    <t>3.4.2</t>
  </si>
  <si>
    <t>3.5.1</t>
  </si>
  <si>
    <t>3.5.2</t>
  </si>
  <si>
    <t>3.7</t>
  </si>
  <si>
    <t>3.6.1</t>
  </si>
  <si>
    <t>3.6.2</t>
  </si>
  <si>
    <t>3.7.1</t>
  </si>
  <si>
    <t>3.7.2</t>
  </si>
  <si>
    <t>Шпилька ∅18 L=400мм по ГОСТ 34028-2016 масса ед. 0,80кг</t>
  </si>
  <si>
    <t>4</t>
  </si>
  <si>
    <t>4.1</t>
  </si>
  <si>
    <t>4.2</t>
  </si>
  <si>
    <t>4.3</t>
  </si>
  <si>
    <t>4.1.1</t>
  </si>
  <si>
    <t>4.1.2</t>
  </si>
  <si>
    <t>Обрамление отверстия 300х300мм</t>
  </si>
  <si>
    <t>Обрамление отверстия 250х250мм</t>
  </si>
  <si>
    <t>5</t>
  </si>
  <si>
    <t>4.2.1</t>
  </si>
  <si>
    <t>4.2.2</t>
  </si>
  <si>
    <t>Плита покрытия стилобата (раздел КЖ04 изм. 1)</t>
  </si>
  <si>
    <t xml:space="preserve">Швеллер №27 Lобщ=5920 мм по ГОСТ 8240-89 </t>
  </si>
  <si>
    <t>Швеллер №27 Lобщ=3160 мм по ГОСТ 8240-89</t>
  </si>
  <si>
    <t>Швеллер №27 Lобщ=3760 мм по ГОСТ 8240-89</t>
  </si>
  <si>
    <t>Тут</t>
  </si>
  <si>
    <t>Уголок 100х10 Lобщ=5800мм по ГОСТ 8509-93</t>
  </si>
  <si>
    <t xml:space="preserve"> Полоса 4х100 L=230мм ГОСТ  19903-2015</t>
  </si>
  <si>
    <t>Уголок 100х10 Lобщ=2400мм по ГОСТ 8509-93</t>
  </si>
  <si>
    <t xml:space="preserve"> Полоса 4х100х180 по ГОСТ  19903-76*</t>
  </si>
  <si>
    <t>Шпилька ∅18 L=350мм по ГОСТ 34028-2016</t>
  </si>
  <si>
    <t>Уголок 100х10 Lобщ=1300мм по ГОСТ 8509-93</t>
  </si>
  <si>
    <t xml:space="preserve"> Полоса 4х300х500 по ГОСТ  19903-76*</t>
  </si>
  <si>
    <t>2.8</t>
  </si>
  <si>
    <t>2.9</t>
  </si>
  <si>
    <t>2.10</t>
  </si>
  <si>
    <t>2.11</t>
  </si>
  <si>
    <t>2.12</t>
  </si>
  <si>
    <t>2.13</t>
  </si>
  <si>
    <t>2.14</t>
  </si>
  <si>
    <t>2.15</t>
  </si>
  <si>
    <t>2.16</t>
  </si>
  <si>
    <t>2.17</t>
  </si>
  <si>
    <t>2.18</t>
  </si>
  <si>
    <t>2.18.1</t>
  </si>
  <si>
    <t>2.18.2</t>
  </si>
  <si>
    <t>2.18.3</t>
  </si>
  <si>
    <t>2.18.4</t>
  </si>
  <si>
    <t>Плита перекрытия корпуса 3 над 2-16 эт.</t>
  </si>
  <si>
    <t>Обрамление отверстия 900х900мм</t>
  </si>
  <si>
    <t>5.1</t>
  </si>
  <si>
    <t>5.1.1</t>
  </si>
  <si>
    <t>5.1.2</t>
  </si>
  <si>
    <t>Рем сострав для обрамления проема</t>
  </si>
  <si>
    <t>6</t>
  </si>
  <si>
    <t>Заделка проема прямоугольного сечения 500х700 мм в ЖБ плите перекрытия толщ. 250 мм</t>
  </si>
  <si>
    <t>м2</t>
  </si>
  <si>
    <t>ЖБ стены подземной и надземной части</t>
  </si>
  <si>
    <t>ЖБ плиты перекрытий и покрытий</t>
  </si>
  <si>
    <t>7</t>
  </si>
  <si>
    <t>Балка над рампой (паркинг)</t>
  </si>
  <si>
    <t>Двутавр №20, L=1000 мм по ГОСТ 8239-89 (2 шт.)</t>
  </si>
  <si>
    <t>Усиление армирования балки арматуров ф6 А500С</t>
  </si>
  <si>
    <t>Восстановление защитного слоя бетона составом "Скрепа М-500"</t>
  </si>
  <si>
    <t>5.1.3</t>
  </si>
  <si>
    <t>6.1</t>
  </si>
  <si>
    <t>6.1.1</t>
  </si>
  <si>
    <t>6.1.2</t>
  </si>
  <si>
    <t>7.1</t>
  </si>
  <si>
    <t>7.2</t>
  </si>
  <si>
    <t>7.3</t>
  </si>
  <si>
    <t>8</t>
  </si>
  <si>
    <t>8.1</t>
  </si>
  <si>
    <t>Устройство проема прямоугольного сечения 300х800 мм в ЖБ плите перекрытия толщ. 250 мм с последующим обрамлением (погрузка бетонного боя в контейнер подрядчика с последующим вывозом)</t>
  </si>
  <si>
    <t>Устройство проема прямоугольного сечения 400х1100 мм в ЖБ плите перекрытия толщ. 250 мм с последующим обрамлением (погрузка бетонного боя в контейнер подрядчика с последующим вывозом)</t>
  </si>
  <si>
    <t>Устройство отверстия круглого сечения коронкой ∅152 мм в ЖБ стене толщ. 300 мм (погрузка бетонного боя в контейнер подрядчика с последующим вывозом)</t>
  </si>
  <si>
    <t>Устройство отверстия круглого сечения коронкой ∅162 мм в ЖБ стене толщ. 300 мм (погрузка бетонного боя в контейнер подрядчика с последующим вывозом)</t>
  </si>
  <si>
    <t>Устройство отверстия круглого сечения коронкой ∅200 мм в ЖБ стене толщ. 300 мм (погрузка бетонного боя в контейнер подрядчика с последующим вывозом)</t>
  </si>
  <si>
    <t>Устройство отверстия круглого сечения коронкой ∅225 мм в ЖБ стене толщ. 300 мм (погрузка бетонного боя в контейнер подрядчика с последующим вывозом)</t>
  </si>
  <si>
    <t>Устройство отверстия круглого сечения коронкой ∅250 мм в ЖБ стене толщ. 300 мм (погрузка бетонного боя в контейнер подрядчика с последующим вывозом)</t>
  </si>
  <si>
    <t>Устройство отверстия круглого сечения коронкой ∅270 мм в ЖБ стене толщ. 300 мм (погрузка бетонного боя в контейнер подрядчика с последующим вывозом)</t>
  </si>
  <si>
    <t>Устройство отверстия круглого сечения коронкой ∅300 мм в ЖБ стене толщ. 300 мм (погрузка бетонного боя в контейнер подрядчика с последующим вывозом)</t>
  </si>
  <si>
    <t>Устройство отверстия круглого сечения коронкой ∅320 мм в ЖБ стене толщ. 300 мм (погрузка бетонного боя в контейнер подрядчика с последующим вывозом)</t>
  </si>
  <si>
    <t>Устройство отверстия круглого сечения коронкой ∅350 мм в ЖБ стене толщ. 300 мм (погрузка бетонного боя в контейнер подрядчика с последующим вывозом)</t>
  </si>
  <si>
    <t>Устройство отверстия круглого сечения коронкой ∅400 мм в ЖБ стене толщ. 300 мм (погрузка бетонного боя в контейнер подрядчика с последующим вывозом)</t>
  </si>
  <si>
    <t>Устройство отверстия круглого сечения коронкой ∅420 мм в ЖБ стене толщ. 300 мм (погрузка бетонного боя в контейнер подрядчика с последующим вывозом)</t>
  </si>
  <si>
    <t>Устройство отверстия круглого сечения коронкой ∅450 мм в ЖБ стене толщ. 300 мм (погрузка бетонного боя в контейнер подрядчика с последующим вывозом)</t>
  </si>
  <si>
    <t>Устройство отверстия круглого сечения коронкой ∅475 мм в ЖБ стене толщ. 300 мм (погрузка бетонного боя в контейнер подрядчика с последующим вывозом)</t>
  </si>
  <si>
    <t>Устройство отверстия круглого сечения коронкой ∅500 мм в ЖБ стене толщ. 300 мм (погрузка бетонного боя в контейнер подрядчика с последующим вывозом)</t>
  </si>
  <si>
    <t>Устройство отверстия круглого сечения коронкой ∅550 мм в ЖБ стене толщ. 300 мм (погрузка бетонного боя в контейнер подрядчика с последующим вывозом)</t>
  </si>
  <si>
    <t>Устройство отверстия круглого сечения коронкой ∅600 мм в ЖБ стене толщ. 300 мм (погрузка бетонного боя в контейнер подрядчика с последующим вывозом)</t>
  </si>
  <si>
    <t>Устройство отверстия круглого сечения коронкой ∅700 мм в ЖБ стене толщ. 300 мм (погрузка бетонного боя в контейнер подрядчика с последующим вывозом)</t>
  </si>
  <si>
    <t>Устройство проема прямоугольного сечения 1650х850мм в ЖБ стене толщ. 300мм с последующим обрамлением (погрузка бетонного боя в контейнер подрядчика с последующим вывозом)</t>
  </si>
  <si>
    <t>Устройство проема прямоугольного сечения 500х300мм в ЖБ стене толщ. 250мм с последующим обрамлением (погрузка бетонного боя в контейнер подрядчика с последующим вывозом)</t>
  </si>
  <si>
    <t>Устройство проема квадратного сечения 300х300мм в ЖБ стене толщ. 250мм с последующим обрамлением (погрузка бетонного боя в контейнер подрядчика с последующим вывозом)</t>
  </si>
  <si>
    <t>Устройство проема прямоугольного сечения 800х280мм в ЖБ стене толщ. 250мм с последующим обрамлением из цементного раствора (погрузка бетонного боя в контейнер подрядчика с последующим вывозом)</t>
  </si>
  <si>
    <t>Устройство проема прямоугольного сечения 300х350мм в ЖБ стене толщ. 250мм с последующим обрамлением из цементного раствора (погрузка бетонного боя в контейнер подрядчика с последующим вывозом)</t>
  </si>
  <si>
    <t>Устройство проема прямоугольного сечения 460х280мм в ЖБ стене толщ. 250мм с последующим обрамлением из цементного раствора (погрузка бетонного боя в контейнер подрядчика с последующим вывозом)</t>
  </si>
  <si>
    <t>Устройство проема квадратного сечения 300х300мм в ЖБ стене толщ. 250мм с последующим обрамлением из цементного раствора (погрузка бетонного боя в контейнер подрядчика с последующим вывозом)</t>
  </si>
  <si>
    <t>Устройство проема квадратного сечения 300х300мм в ЖБ плите покрытия толщ. 300мм с последующим обрамлением (погрузка бетонного боя в контейнер подрядчика с последующим вывозом)</t>
  </si>
  <si>
    <t>Устройство проема квадратного сечения 250х250мм в ЖБ плите покрытия толщ. 300мм с последующим обрамлением (погрузка бетонного боя в контейнер подрядчика с последующим вывозом)</t>
  </si>
  <si>
    <t>Устройство отверстия круглого сечения ∅50мм в ЖБ плите покрытия и капители толщ. 700мм (погрузка бетонного боя в контейнер подрядчика с последующим вывозом)м</t>
  </si>
  <si>
    <t>Частичный демонтаж жб балки над рампой с последующим усилением (погрузка бетонного боя в контейнер подрядчика с последующим вывозом)</t>
  </si>
  <si>
    <t>Устройство отверстия квадратного сечения 900х900мм в ЖБ плите покрытия толщ. 250мм с последующим обрамлением (погрузка бетонного боя в контейнер подрядчика с последующим вывозом)</t>
  </si>
  <si>
    <t>Устройство проема в ЖБ стене толщ. 200 мм (погрузка бетонного боя в контейнер подрядчика с последующим вывозом)</t>
  </si>
  <si>
    <t>Устройство проема в ЖБ стене толщ. 250 мм (погрузка бетонного боя в контейнер подрядчика с последующим вывозом)</t>
  </si>
  <si>
    <t>Устройство проема в ЖБ стене толщ. 300 мм (погрузка бетонного боя в контейнер подрядчика с последующим вывозом)</t>
  </si>
  <si>
    <t>Устройство проема в ЖБ плите толщ. 200 мм (погрузка бетонного боя в контейнер подрядчика с последующим вывозом)</t>
  </si>
  <si>
    <t>Работа</t>
  </si>
  <si>
    <t xml:space="preserve"> - аванс на материалы (оплата по распредписьмам):</t>
  </si>
  <si>
    <t>7. взаиморасчет производится по фактически выполненным объемам. Единичные расценки фиксируются на весь период выполнения работ по Договору.</t>
  </si>
  <si>
    <t>Устройство несущего каркаса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</si>
</sst>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0"/>
  </numFmts>
  <fonts count="40" x14ac:knownFonts="1">
    <font>
      <sz val="12"/>
      <color theme="1"/>
      <name val="Times New Roman"/>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theme="1"/>
      <name val="Times New Roman"/>
      <family val="1"/>
      <charset val="204"/>
    </font>
    <font>
      <sz val="12"/>
      <name val="Times New Roman"/>
      <family val="1"/>
      <charset val="204"/>
    </font>
    <font>
      <sz val="11"/>
      <color indexed="8"/>
      <name val="Times New Roman"/>
      <family val="1"/>
      <charset val="204"/>
    </font>
    <font>
      <sz val="11"/>
      <name val="Times New Roman"/>
      <family val="1"/>
      <charset val="204"/>
    </font>
    <font>
      <b/>
      <sz val="11"/>
      <color theme="1"/>
      <name val="Times New Roman"/>
      <family val="1"/>
      <charset val="204"/>
    </font>
    <font>
      <sz val="11"/>
      <color theme="1"/>
      <name val="Times New Roman"/>
      <family val="1"/>
      <charset val="204"/>
    </font>
    <font>
      <b/>
      <sz val="11"/>
      <name val="Times New Roman"/>
      <family val="1"/>
      <charset val="204"/>
    </font>
    <font>
      <sz val="10"/>
      <name val="Arial"/>
      <family val="2"/>
      <charset val="204"/>
    </font>
    <font>
      <sz val="10"/>
      <name val="Arial Cyr"/>
      <charset val="204"/>
    </font>
    <font>
      <b/>
      <sz val="18"/>
      <name val="Times New Roman"/>
      <family val="1"/>
      <charset val="204"/>
    </font>
    <font>
      <b/>
      <sz val="12"/>
      <name val="Times New Roman"/>
      <family val="1"/>
      <charset val="204"/>
    </font>
    <font>
      <sz val="12"/>
      <color theme="1"/>
      <name val="Times New Roman"/>
      <family val="2"/>
      <charset val="204"/>
    </font>
    <font>
      <sz val="12"/>
      <name val="Times New Roman"/>
      <family val="2"/>
      <charset val="204"/>
    </font>
    <font>
      <b/>
      <sz val="12"/>
      <name val="Times New Roman"/>
      <family val="2"/>
      <charset val="204"/>
    </font>
    <font>
      <b/>
      <sz val="10"/>
      <name val="Arial"/>
      <family val="2"/>
      <charset val="204"/>
    </font>
    <font>
      <sz val="10"/>
      <name val="Helv"/>
    </font>
    <font>
      <b/>
      <sz val="10"/>
      <name val="Helv"/>
    </font>
    <font>
      <b/>
      <sz val="10"/>
      <name val="Arial Cyr"/>
      <charset val="204"/>
    </font>
    <font>
      <b/>
      <sz val="11"/>
      <name val="Arial"/>
      <family val="2"/>
      <charset val="204"/>
    </font>
    <font>
      <sz val="11"/>
      <name val="Arial"/>
      <family val="2"/>
      <charset val="204"/>
    </font>
    <font>
      <sz val="12"/>
      <color theme="1"/>
      <name val="Times New Roman"/>
      <family val="1"/>
      <charset val="204"/>
    </font>
    <font>
      <sz val="8"/>
      <name val="Times New Roman"/>
      <family val="1"/>
      <charset val="204"/>
    </font>
    <font>
      <b/>
      <sz val="10"/>
      <name val="Times New Roman"/>
      <family val="1"/>
      <charset val="204"/>
    </font>
    <font>
      <sz val="10"/>
      <name val="Times New Roman"/>
      <family val="1"/>
      <charset val="204"/>
    </font>
    <font>
      <b/>
      <sz val="12"/>
      <color indexed="8"/>
      <name val="Times New Roman"/>
      <family val="1"/>
      <charset val="204"/>
    </font>
    <font>
      <sz val="12"/>
      <color indexed="8"/>
      <name val="Times New Roman"/>
      <family val="1"/>
      <charset val="204"/>
    </font>
    <font>
      <b/>
      <i/>
      <sz val="12"/>
      <color indexed="8"/>
      <name val="Times New Roman"/>
      <family val="1"/>
      <charset val="204"/>
    </font>
    <font>
      <i/>
      <sz val="12"/>
      <color indexed="8"/>
      <name val="Times New Roman"/>
      <family val="1"/>
      <charset val="204"/>
    </font>
    <font>
      <i/>
      <sz val="12"/>
      <name val="Times New Roman"/>
      <family val="1"/>
      <charset val="204"/>
    </font>
    <font>
      <i/>
      <sz val="11"/>
      <color theme="1"/>
      <name val="Times New Roman"/>
      <family val="1"/>
      <charset val="204"/>
    </font>
    <font>
      <b/>
      <i/>
      <sz val="12"/>
      <color theme="1"/>
      <name val="Times New Roman"/>
      <family val="1"/>
      <charset val="204"/>
    </font>
    <font>
      <sz val="12"/>
      <name val="Arial Narrow"/>
      <family val="2"/>
      <charset val="204"/>
    </font>
    <font>
      <b/>
      <i/>
      <sz val="12"/>
      <color rgb="FFFF0000"/>
      <name val="Times New Roman"/>
      <family val="1"/>
      <charset val="204"/>
    </font>
    <font>
      <i/>
      <sz val="12"/>
      <color theme="1"/>
      <name val="Times New Roman"/>
      <family val="1"/>
      <charset val="204"/>
    </font>
    <font>
      <sz val="11"/>
      <color rgb="FFFF0000"/>
      <name val="Times New Roman"/>
      <family val="1"/>
      <charset val="204"/>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FFFFFF"/>
        <bgColor auto="1"/>
      </patternFill>
    </fill>
    <fill>
      <patternFill patternType="solid">
        <fgColor rgb="FF00B050"/>
        <bgColor indexed="64"/>
      </patternFill>
    </fill>
    <fill>
      <patternFill patternType="solid">
        <fgColor theme="8"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indexed="64"/>
      </top>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1">
    <xf numFmtId="0" fontId="0" fillId="0" borderId="0"/>
    <xf numFmtId="0" fontId="12" fillId="0" borderId="0"/>
    <xf numFmtId="0" fontId="13" fillId="0" borderId="0"/>
    <xf numFmtId="0" fontId="4" fillId="0" borderId="0"/>
    <xf numFmtId="0" fontId="3" fillId="0" borderId="0"/>
    <xf numFmtId="43" fontId="16" fillId="0" borderId="0" applyFont="0" applyFill="0" applyBorder="0" applyAlignment="0" applyProtection="0"/>
    <xf numFmtId="0" fontId="2" fillId="0" borderId="0"/>
    <xf numFmtId="0" fontId="1" fillId="0" borderId="0"/>
    <xf numFmtId="0" fontId="1" fillId="0" borderId="0"/>
    <xf numFmtId="43" fontId="16" fillId="0" borderId="0" applyFont="0" applyFill="0" applyBorder="0" applyAlignment="0" applyProtection="0"/>
    <xf numFmtId="0" fontId="1" fillId="0" borderId="0"/>
  </cellStyleXfs>
  <cellXfs count="178">
    <xf numFmtId="0" fontId="0" fillId="0" borderId="0" xfId="0"/>
    <xf numFmtId="49" fontId="0" fillId="2" borderId="0" xfId="0" applyNumberFormat="1" applyFill="1" applyAlignment="1">
      <alignment wrapText="1"/>
    </xf>
    <xf numFmtId="49" fontId="5" fillId="2" borderId="0" xfId="0" applyNumberFormat="1" applyFont="1" applyFill="1" applyAlignment="1">
      <alignment wrapText="1"/>
    </xf>
    <xf numFmtId="49" fontId="0" fillId="2" borderId="0" xfId="0" applyNumberFormat="1" applyFill="1" applyAlignment="1">
      <alignment horizontal="center" vertical="center" wrapText="1"/>
    </xf>
    <xf numFmtId="49" fontId="0" fillId="3" borderId="0" xfId="0" applyNumberFormat="1" applyFill="1" applyAlignment="1">
      <alignment horizontal="center" vertical="center" wrapText="1"/>
    </xf>
    <xf numFmtId="49" fontId="0" fillId="0" borderId="0" xfId="0" applyNumberFormat="1" applyAlignment="1">
      <alignment wrapText="1"/>
    </xf>
    <xf numFmtId="4" fontId="9" fillId="0" borderId="1" xfId="0" applyNumberFormat="1" applyFont="1" applyBorder="1" applyAlignment="1" applyProtection="1">
      <alignment horizontal="center" vertical="center" wrapText="1"/>
      <protection locked="0"/>
    </xf>
    <xf numFmtId="4" fontId="9" fillId="0" borderId="2" xfId="0" applyNumberFormat="1" applyFont="1" applyBorder="1" applyAlignment="1" applyProtection="1">
      <alignment horizontal="center" vertical="center" wrapText="1"/>
      <protection locked="0"/>
    </xf>
    <xf numFmtId="4" fontId="9" fillId="0" borderId="2" xfId="0" applyNumberFormat="1" applyFont="1" applyBorder="1" applyAlignment="1">
      <alignment horizontal="center" vertical="center" wrapText="1"/>
    </xf>
    <xf numFmtId="43" fontId="8" fillId="3" borderId="1" xfId="5" applyFont="1" applyFill="1" applyBorder="1" applyAlignment="1">
      <alignment horizontal="center" vertical="center" wrapText="1"/>
    </xf>
    <xf numFmtId="43" fontId="9" fillId="4" borderId="1" xfId="5" applyFont="1" applyFill="1" applyBorder="1" applyAlignment="1">
      <alignment horizontal="center" vertical="center" wrapText="1"/>
    </xf>
    <xf numFmtId="49" fontId="0" fillId="3" borderId="0" xfId="0" applyNumberFormat="1" applyFill="1" applyBorder="1" applyAlignment="1">
      <alignment horizontal="center" vertical="center" wrapText="1"/>
    </xf>
    <xf numFmtId="49" fontId="0" fillId="2" borderId="0" xfId="0" applyNumberFormat="1" applyFill="1" applyBorder="1" applyAlignment="1">
      <alignment wrapText="1"/>
    </xf>
    <xf numFmtId="49" fontId="0" fillId="2" borderId="0" xfId="0" applyNumberFormat="1" applyFill="1" applyBorder="1" applyAlignment="1">
      <alignment horizontal="center" vertical="center" wrapText="1"/>
    </xf>
    <xf numFmtId="49" fontId="17" fillId="2" borderId="0" xfId="0" applyNumberFormat="1" applyFont="1" applyFill="1" applyAlignment="1">
      <alignment vertical="center" wrapText="1"/>
    </xf>
    <xf numFmtId="49" fontId="6" fillId="2" borderId="0" xfId="0" applyNumberFormat="1" applyFont="1" applyFill="1" applyAlignment="1">
      <alignment wrapText="1"/>
    </xf>
    <xf numFmtId="2" fontId="19" fillId="0" borderId="0" xfId="6" applyNumberFormat="1" applyFont="1" applyAlignment="1">
      <alignment wrapText="1"/>
    </xf>
    <xf numFmtId="0" fontId="12" fillId="0" borderId="0" xfId="6" applyFont="1" applyAlignment="1">
      <alignment wrapText="1"/>
    </xf>
    <xf numFmtId="49" fontId="12" fillId="0" borderId="0" xfId="6" applyNumberFormat="1" applyFont="1"/>
    <xf numFmtId="0" fontId="20" fillId="0" borderId="0" xfId="6" applyFont="1" applyAlignment="1">
      <alignment horizontal="center"/>
    </xf>
    <xf numFmtId="4" fontId="24" fillId="2" borderId="0" xfId="0" applyNumberFormat="1" applyFont="1" applyFill="1" applyBorder="1" applyAlignment="1">
      <alignment horizontal="center"/>
    </xf>
    <xf numFmtId="49" fontId="0" fillId="2" borderId="0" xfId="0" applyNumberFormat="1" applyFill="1" applyAlignment="1">
      <alignment wrapText="1"/>
    </xf>
    <xf numFmtId="0" fontId="8" fillId="0" borderId="0" xfId="0" applyNumberFormat="1" applyFont="1" applyFill="1" applyBorder="1" applyAlignment="1" applyProtection="1">
      <alignment horizontal="left" vertical="center" wrapText="1" shrinkToFit="1"/>
    </xf>
    <xf numFmtId="2" fontId="19" fillId="0" borderId="0" xfId="10" applyNumberFormat="1" applyFont="1" applyAlignment="1">
      <alignment wrapText="1"/>
    </xf>
    <xf numFmtId="0" fontId="12" fillId="0" borderId="0" xfId="10" applyFont="1" applyAlignment="1">
      <alignment wrapText="1"/>
    </xf>
    <xf numFmtId="49" fontId="12" fillId="0" borderId="0" xfId="10" applyNumberFormat="1" applyFont="1"/>
    <xf numFmtId="0" fontId="20" fillId="0" borderId="0" xfId="10" applyFont="1" applyAlignment="1">
      <alignment horizontal="center"/>
    </xf>
    <xf numFmtId="2" fontId="19" fillId="0" borderId="0" xfId="10" applyNumberFormat="1" applyFont="1"/>
    <xf numFmtId="0" fontId="12" fillId="0" borderId="0" xfId="10" applyFont="1"/>
    <xf numFmtId="2" fontId="21" fillId="0" borderId="0" xfId="10" applyNumberFormat="1" applyFont="1"/>
    <xf numFmtId="0" fontId="20" fillId="0" borderId="0" xfId="10" applyFont="1"/>
    <xf numFmtId="0" fontId="22" fillId="0" borderId="0" xfId="10" applyFont="1"/>
    <xf numFmtId="49" fontId="0" fillId="2" borderId="0" xfId="0" applyNumberFormat="1" applyFill="1" applyAlignment="1">
      <alignment wrapText="1"/>
    </xf>
    <xf numFmtId="49" fontId="5" fillId="2" borderId="0" xfId="0" applyNumberFormat="1" applyFont="1" applyFill="1" applyAlignment="1">
      <alignment wrapText="1"/>
    </xf>
    <xf numFmtId="49" fontId="5" fillId="6" borderId="0" xfId="0" applyNumberFormat="1" applyFont="1" applyFill="1" applyAlignment="1">
      <alignment wrapText="1"/>
    </xf>
    <xf numFmtId="43" fontId="9" fillId="0" borderId="1" xfId="5" applyFont="1" applyFill="1" applyBorder="1" applyAlignment="1">
      <alignment horizontal="center" vertical="center" wrapText="1"/>
    </xf>
    <xf numFmtId="49" fontId="5" fillId="0" borderId="0" xfId="0" applyNumberFormat="1" applyFont="1" applyFill="1" applyAlignment="1">
      <alignment wrapText="1"/>
    </xf>
    <xf numFmtId="49" fontId="6" fillId="0" borderId="0" xfId="0" applyNumberFormat="1" applyFont="1" applyAlignment="1">
      <alignment horizontal="center" wrapText="1"/>
    </xf>
    <xf numFmtId="4" fontId="6" fillId="0" borderId="0" xfId="0" applyNumberFormat="1" applyFont="1" applyAlignment="1">
      <alignment horizontal="center" wrapText="1"/>
    </xf>
    <xf numFmtId="4" fontId="0" fillId="2" borderId="0" xfId="0" applyNumberFormat="1" applyFill="1" applyAlignment="1">
      <alignment wrapText="1"/>
    </xf>
    <xf numFmtId="49" fontId="0" fillId="0" borderId="0" xfId="0" applyNumberFormat="1" applyFont="1" applyAlignment="1">
      <alignment wrapText="1"/>
    </xf>
    <xf numFmtId="4" fontId="0" fillId="0" borderId="0" xfId="0" applyNumberFormat="1" applyFont="1" applyAlignment="1">
      <alignment horizontal="center" vertical="center" wrapText="1"/>
    </xf>
    <xf numFmtId="4" fontId="0" fillId="0" borderId="0" xfId="0" applyNumberFormat="1" applyAlignment="1">
      <alignment wrapText="1"/>
    </xf>
    <xf numFmtId="4" fontId="0" fillId="0" borderId="0" xfId="0" applyNumberFormat="1" applyAlignment="1">
      <alignment horizontal="center" vertical="center" wrapText="1"/>
    </xf>
    <xf numFmtId="4" fontId="0" fillId="0" borderId="0" xfId="0" applyNumberFormat="1" applyAlignment="1">
      <alignment horizontal="center" wrapText="1"/>
    </xf>
    <xf numFmtId="4" fontId="8" fillId="0" borderId="0" xfId="0" applyNumberFormat="1" applyFont="1" applyFill="1" applyBorder="1" applyAlignment="1" applyProtection="1">
      <alignment horizontal="left" vertical="center" wrapText="1" shrinkToFit="1"/>
    </xf>
    <xf numFmtId="4" fontId="8" fillId="0" borderId="0" xfId="0" applyNumberFormat="1" applyFont="1" applyFill="1" applyBorder="1" applyAlignment="1" applyProtection="1">
      <alignment horizontal="center" vertical="center" wrapText="1" shrinkToFit="1"/>
    </xf>
    <xf numFmtId="4" fontId="0" fillId="2" borderId="0" xfId="0" applyNumberFormat="1" applyFill="1" applyBorder="1" applyAlignment="1">
      <alignment horizontal="center" vertical="center" wrapText="1"/>
    </xf>
    <xf numFmtId="4" fontId="0" fillId="2" borderId="0" xfId="0" applyNumberFormat="1" applyFill="1" applyAlignment="1">
      <alignment horizontal="center" vertical="center" wrapText="1"/>
    </xf>
    <xf numFmtId="4" fontId="12" fillId="2" borderId="0" xfId="0" applyNumberFormat="1" applyFont="1" applyFill="1" applyBorder="1" applyAlignment="1"/>
    <xf numFmtId="3" fontId="23" fillId="2" borderId="0" xfId="0" applyNumberFormat="1" applyFont="1" applyFill="1" applyBorder="1" applyAlignment="1"/>
    <xf numFmtId="49" fontId="27" fillId="0" borderId="0" xfId="6" applyNumberFormat="1" applyFont="1" applyAlignment="1"/>
    <xf numFmtId="0" fontId="28" fillId="0" borderId="0" xfId="0" applyFont="1"/>
    <xf numFmtId="0" fontId="28" fillId="0" borderId="0" xfId="0" applyFont="1" applyAlignment="1">
      <alignment horizontal="left"/>
    </xf>
    <xf numFmtId="4" fontId="12" fillId="2" borderId="14" xfId="0" applyNumberFormat="1" applyFont="1" applyFill="1" applyBorder="1" applyAlignment="1">
      <alignment horizontal="left" vertical="center"/>
    </xf>
    <xf numFmtId="3" fontId="23" fillId="2" borderId="14" xfId="0" applyNumberFormat="1" applyFont="1" applyFill="1" applyBorder="1" applyAlignment="1">
      <alignment horizontal="left" vertical="center"/>
    </xf>
    <xf numFmtId="4" fontId="24" fillId="2" borderId="14" xfId="0" applyNumberFormat="1" applyFont="1" applyFill="1" applyBorder="1" applyAlignment="1">
      <alignment horizontal="left" vertical="center"/>
    </xf>
    <xf numFmtId="2" fontId="19" fillId="0" borderId="0" xfId="6" applyNumberFormat="1" applyFont="1" applyAlignment="1">
      <alignment horizontal="left" vertical="center" wrapText="1"/>
    </xf>
    <xf numFmtId="49" fontId="0" fillId="2" borderId="0" xfId="0" applyNumberFormat="1" applyFill="1" applyAlignment="1">
      <alignment horizontal="left" vertical="center" wrapText="1"/>
    </xf>
    <xf numFmtId="49" fontId="27" fillId="0" borderId="0" xfId="6" applyNumberFormat="1" applyFont="1" applyBorder="1" applyAlignment="1"/>
    <xf numFmtId="4" fontId="28" fillId="5" borderId="0" xfId="6" applyNumberFormat="1" applyFont="1" applyFill="1" applyBorder="1" applyAlignment="1">
      <alignment vertical="center" wrapText="1"/>
    </xf>
    <xf numFmtId="4" fontId="28" fillId="0" borderId="0" xfId="6" applyNumberFormat="1" applyFont="1" applyBorder="1" applyAlignment="1">
      <alignment vertical="center" wrapText="1"/>
    </xf>
    <xf numFmtId="49" fontId="28" fillId="5" borderId="0" xfId="6" applyNumberFormat="1" applyFont="1" applyFill="1" applyBorder="1" applyAlignment="1">
      <alignment vertical="center" wrapText="1"/>
    </xf>
    <xf numFmtId="4" fontId="17" fillId="0" borderId="0" xfId="0" applyNumberFormat="1" applyFont="1" applyAlignment="1">
      <alignment wrapText="1"/>
    </xf>
    <xf numFmtId="49" fontId="17" fillId="2" borderId="0" xfId="0" applyNumberFormat="1" applyFont="1" applyFill="1" applyBorder="1" applyAlignment="1">
      <alignment wrapText="1"/>
    </xf>
    <xf numFmtId="49" fontId="17" fillId="2" borderId="0" xfId="0" applyNumberFormat="1" applyFont="1" applyFill="1" applyAlignment="1">
      <alignment wrapText="1"/>
    </xf>
    <xf numFmtId="49" fontId="25" fillId="0" borderId="1" xfId="0" applyNumberFormat="1" applyFont="1" applyFill="1" applyBorder="1" applyAlignment="1">
      <alignment wrapText="1"/>
    </xf>
    <xf numFmtId="49" fontId="29" fillId="0" borderId="1" xfId="0" applyNumberFormat="1" applyFont="1" applyFill="1" applyBorder="1" applyAlignment="1">
      <alignment horizontal="center" vertical="center" wrapText="1"/>
    </xf>
    <xf numFmtId="49" fontId="30" fillId="0"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49" fontId="29" fillId="4" borderId="1" xfId="0" applyNumberFormat="1" applyFont="1" applyFill="1" applyBorder="1" applyAlignment="1">
      <alignment horizontal="center" vertical="center" wrapText="1"/>
    </xf>
    <xf numFmtId="49" fontId="15" fillId="4" borderId="1" xfId="0" applyNumberFormat="1" applyFont="1" applyFill="1" applyBorder="1" applyAlignment="1">
      <alignment horizontal="left" vertical="center" wrapText="1"/>
    </xf>
    <xf numFmtId="49" fontId="25" fillId="4" borderId="1" xfId="0" applyNumberFormat="1" applyFont="1" applyFill="1" applyBorder="1" applyAlignment="1">
      <alignment horizontal="center" vertical="center" wrapText="1"/>
    </xf>
    <xf numFmtId="4" fontId="5" fillId="4" borderId="2" xfId="0" applyNumberFormat="1" applyFont="1" applyFill="1" applyBorder="1" applyAlignment="1">
      <alignment horizontal="center" vertical="center" wrapText="1"/>
    </xf>
    <xf numFmtId="4" fontId="6" fillId="0" borderId="2" xfId="5" applyNumberFormat="1" applyFont="1" applyFill="1" applyBorder="1" applyAlignment="1">
      <alignment horizontal="center" vertical="center" wrapText="1"/>
    </xf>
    <xf numFmtId="49" fontId="15" fillId="6" borderId="1" xfId="0" applyNumberFormat="1" applyFont="1" applyFill="1" applyBorder="1" applyAlignment="1">
      <alignment horizontal="center" vertical="center" wrapText="1"/>
    </xf>
    <xf numFmtId="49" fontId="30" fillId="6" borderId="1" xfId="0" applyNumberFormat="1" applyFont="1" applyFill="1" applyBorder="1" applyAlignment="1">
      <alignment horizontal="center" vertical="center" wrapText="1"/>
    </xf>
    <xf numFmtId="49" fontId="15" fillId="6" borderId="1" xfId="0" applyNumberFormat="1" applyFont="1" applyFill="1" applyBorder="1" applyAlignment="1">
      <alignment horizontal="left" vertical="center" wrapText="1"/>
    </xf>
    <xf numFmtId="49" fontId="25" fillId="6" borderId="1" xfId="0" applyNumberFormat="1" applyFont="1" applyFill="1" applyBorder="1" applyAlignment="1">
      <alignment horizontal="center" vertical="center" wrapText="1"/>
    </xf>
    <xf numFmtId="4" fontId="25" fillId="6" borderId="2" xfId="0" applyNumberFormat="1" applyFont="1" applyFill="1" applyBorder="1" applyAlignment="1">
      <alignment horizontal="center" vertical="center" wrapText="1"/>
    </xf>
    <xf numFmtId="43" fontId="5" fillId="6" borderId="1" xfId="5" applyFont="1" applyFill="1" applyBorder="1" applyAlignment="1">
      <alignment horizontal="center" vertical="center" wrapText="1"/>
    </xf>
    <xf numFmtId="4" fontId="6" fillId="0" borderId="0" xfId="0" applyNumberFormat="1" applyFont="1" applyAlignment="1">
      <alignment horizontal="left" wrapText="1"/>
    </xf>
    <xf numFmtId="49" fontId="29" fillId="8" borderId="1" xfId="0" applyNumberFormat="1" applyFont="1" applyFill="1" applyBorder="1" applyAlignment="1">
      <alignment horizontal="center" vertical="center" wrapText="1"/>
    </xf>
    <xf numFmtId="0" fontId="15" fillId="8" borderId="1" xfId="0" applyFont="1" applyFill="1" applyBorder="1" applyAlignment="1">
      <alignment horizontal="right" vertical="center" wrapText="1"/>
    </xf>
    <xf numFmtId="0" fontId="15" fillId="8" borderId="1" xfId="0" applyFont="1" applyFill="1" applyBorder="1" applyAlignment="1">
      <alignment horizontal="center" vertical="center" wrapText="1"/>
    </xf>
    <xf numFmtId="164" fontId="15" fillId="8" borderId="1" xfId="0" applyNumberFormat="1" applyFont="1" applyFill="1" applyBorder="1" applyAlignment="1">
      <alignment horizontal="center" vertical="center" wrapText="1"/>
    </xf>
    <xf numFmtId="4" fontId="15" fillId="8" borderId="9" xfId="5" applyNumberFormat="1" applyFont="1" applyFill="1" applyBorder="1" applyAlignment="1">
      <alignment horizontal="center" vertical="center" wrapText="1"/>
    </xf>
    <xf numFmtId="43" fontId="9" fillId="8" borderId="8" xfId="5" applyFont="1" applyFill="1" applyBorder="1" applyAlignment="1">
      <alignment horizontal="center" vertical="center" wrapText="1"/>
    </xf>
    <xf numFmtId="43" fontId="9" fillId="8" borderId="1" xfId="5" applyFont="1" applyFill="1" applyBorder="1" applyAlignment="1">
      <alignment horizontal="center" vertical="center" wrapText="1"/>
    </xf>
    <xf numFmtId="43" fontId="5" fillId="8" borderId="1" xfId="5" applyFont="1" applyFill="1" applyBorder="1" applyAlignment="1">
      <alignment horizontal="center" vertical="center" wrapText="1"/>
    </xf>
    <xf numFmtId="4" fontId="5" fillId="0" borderId="0" xfId="0" applyNumberFormat="1" applyFont="1" applyFill="1" applyAlignment="1">
      <alignment wrapText="1"/>
    </xf>
    <xf numFmtId="49" fontId="29" fillId="0" borderId="22" xfId="0" applyNumberFormat="1" applyFont="1" applyFill="1" applyBorder="1" applyAlignment="1">
      <alignment horizontal="center" vertical="center" wrapText="1"/>
    </xf>
    <xf numFmtId="49" fontId="30" fillId="0" borderId="22" xfId="0" applyNumberFormat="1" applyFont="1" applyFill="1" applyBorder="1" applyAlignment="1">
      <alignment horizontal="center" vertical="center" wrapText="1"/>
    </xf>
    <xf numFmtId="0" fontId="6" fillId="0" borderId="22" xfId="0" applyFont="1" applyFill="1" applyBorder="1" applyAlignment="1">
      <alignment horizontal="right" vertical="center" wrapText="1"/>
    </xf>
    <xf numFmtId="0" fontId="6" fillId="0" borderId="22" xfId="0" applyFont="1" applyBorder="1" applyAlignment="1">
      <alignment horizontal="center" vertical="center" wrapText="1"/>
    </xf>
    <xf numFmtId="164" fontId="6" fillId="0" borderId="22" xfId="0" applyNumberFormat="1" applyFont="1" applyBorder="1" applyAlignment="1">
      <alignment horizontal="center" vertical="center" wrapText="1"/>
    </xf>
    <xf numFmtId="4" fontId="6" fillId="0" borderId="23" xfId="5" applyNumberFormat="1" applyFont="1" applyBorder="1" applyAlignment="1">
      <alignment horizontal="center" vertical="center" wrapText="1"/>
    </xf>
    <xf numFmtId="43" fontId="10" fillId="3" borderId="24" xfId="5" applyFont="1" applyFill="1" applyBorder="1" applyAlignment="1">
      <alignment horizontal="center" vertical="center" wrapText="1"/>
    </xf>
    <xf numFmtId="43" fontId="10" fillId="3" borderId="22" xfId="5" applyFont="1" applyFill="1" applyBorder="1" applyAlignment="1">
      <alignment horizontal="center" vertical="center" wrapText="1"/>
    </xf>
    <xf numFmtId="43" fontId="9" fillId="0" borderId="22" xfId="5"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49" fontId="32" fillId="0" borderId="1" xfId="0" applyNumberFormat="1" applyFont="1" applyFill="1" applyBorder="1" applyAlignment="1">
      <alignment horizontal="center" vertical="center" wrapText="1"/>
    </xf>
    <xf numFmtId="0" fontId="33" fillId="0" borderId="1" xfId="0" applyFont="1" applyBorder="1" applyAlignment="1">
      <alignment horizontal="center" vertical="center" wrapText="1"/>
    </xf>
    <xf numFmtId="4" fontId="33" fillId="0" borderId="2" xfId="5" applyNumberFormat="1" applyFont="1" applyFill="1" applyBorder="1" applyAlignment="1">
      <alignment horizontal="center" vertical="center" wrapText="1"/>
    </xf>
    <xf numFmtId="49" fontId="35" fillId="0" borderId="0" xfId="0" applyNumberFormat="1" applyFont="1" applyFill="1" applyAlignment="1">
      <alignment wrapText="1"/>
    </xf>
    <xf numFmtId="0" fontId="33" fillId="0" borderId="1" xfId="0" applyFont="1" applyBorder="1" applyAlignment="1">
      <alignment horizontal="right" vertical="center" wrapText="1"/>
    </xf>
    <xf numFmtId="0" fontId="33" fillId="0" borderId="1" xfId="0" applyFont="1" applyFill="1" applyBorder="1" applyAlignment="1">
      <alignment horizontal="right" vertical="center" wrapText="1"/>
    </xf>
    <xf numFmtId="0" fontId="6" fillId="0" borderId="1" xfId="0"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15" fillId="0" borderId="0" xfId="0" applyNumberFormat="1" applyFont="1" applyFill="1" applyAlignment="1">
      <alignment wrapText="1"/>
    </xf>
    <xf numFmtId="43" fontId="34" fillId="9" borderId="13" xfId="5" applyFont="1" applyFill="1" applyBorder="1" applyAlignment="1">
      <alignment horizontal="center" vertical="center" wrapText="1"/>
    </xf>
    <xf numFmtId="49" fontId="37" fillId="0" borderId="0" xfId="0" applyNumberFormat="1" applyFont="1" applyFill="1" applyAlignment="1">
      <alignment wrapText="1"/>
    </xf>
    <xf numFmtId="43" fontId="10" fillId="9" borderId="13" xfId="5"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 fontId="25" fillId="0" borderId="2" xfId="0" applyNumberFormat="1" applyFont="1" applyFill="1" applyBorder="1" applyAlignment="1">
      <alignment horizontal="center" vertical="center" wrapText="1"/>
    </xf>
    <xf numFmtId="49" fontId="25" fillId="0" borderId="0" xfId="0" applyNumberFormat="1" applyFont="1" applyFill="1" applyAlignment="1">
      <alignment wrapText="1"/>
    </xf>
    <xf numFmtId="49" fontId="38" fillId="0" borderId="1" xfId="0" applyNumberFormat="1" applyFont="1" applyFill="1" applyBorder="1" applyAlignment="1">
      <alignment horizontal="right" wrapText="1"/>
    </xf>
    <xf numFmtId="43" fontId="34" fillId="3" borderId="1" xfId="5" applyFont="1" applyFill="1" applyBorder="1" applyAlignment="1">
      <alignment horizontal="center" vertical="center" wrapText="1"/>
    </xf>
    <xf numFmtId="43" fontId="10" fillId="9" borderId="1" xfId="5" applyFont="1" applyFill="1" applyBorder="1" applyAlignment="1">
      <alignment horizontal="center" vertical="center" wrapText="1"/>
    </xf>
    <xf numFmtId="43" fontId="8" fillId="3" borderId="13" xfId="5" applyFont="1" applyFill="1" applyBorder="1" applyAlignment="1">
      <alignment horizontal="center" vertical="center" wrapText="1"/>
    </xf>
    <xf numFmtId="43" fontId="10" fillId="3" borderId="13" xfId="5" applyFont="1" applyFill="1" applyBorder="1" applyAlignment="1">
      <alignment horizontal="center" vertical="center" wrapText="1"/>
    </xf>
    <xf numFmtId="43" fontId="34" fillId="3" borderId="13" xfId="5" applyFont="1" applyFill="1" applyBorder="1" applyAlignment="1">
      <alignment horizontal="center" vertical="center" wrapText="1"/>
    </xf>
    <xf numFmtId="43" fontId="39" fillId="3" borderId="1" xfId="5" applyFont="1" applyFill="1" applyBorder="1" applyAlignment="1">
      <alignment horizontal="center" vertical="center" wrapText="1"/>
    </xf>
    <xf numFmtId="43" fontId="10" fillId="4" borderId="1" xfId="5" applyFont="1" applyFill="1" applyBorder="1" applyAlignment="1">
      <alignment horizontal="center" vertical="center" wrapText="1"/>
    </xf>
    <xf numFmtId="4" fontId="26" fillId="5" borderId="9" xfId="0" applyNumberFormat="1" applyFont="1" applyFill="1" applyBorder="1" applyAlignment="1">
      <alignment horizontal="center" vertical="center" wrapText="1"/>
    </xf>
    <xf numFmtId="4" fontId="26" fillId="5" borderId="10" xfId="0" applyNumberFormat="1" applyFont="1" applyFill="1" applyBorder="1" applyAlignment="1">
      <alignment horizontal="center" vertical="center" wrapText="1"/>
    </xf>
    <xf numFmtId="4" fontId="26" fillId="5" borderId="13" xfId="0" applyNumberFormat="1" applyFont="1" applyFill="1" applyBorder="1" applyAlignment="1">
      <alignment horizontal="center" vertical="center" wrapText="1"/>
    </xf>
    <xf numFmtId="4" fontId="6" fillId="7" borderId="18" xfId="0" applyNumberFormat="1" applyFont="1" applyFill="1" applyBorder="1" applyAlignment="1">
      <alignment horizontal="left" vertical="center" wrapText="1"/>
    </xf>
    <xf numFmtId="4" fontId="6" fillId="7" borderId="19" xfId="0" applyNumberFormat="1" applyFont="1" applyFill="1" applyBorder="1" applyAlignment="1">
      <alignment horizontal="left" vertical="center" wrapText="1"/>
    </xf>
    <xf numFmtId="4" fontId="6" fillId="7" borderId="21" xfId="0" applyNumberFormat="1" applyFont="1" applyFill="1" applyBorder="1" applyAlignment="1">
      <alignment horizontal="left" vertical="center" wrapText="1"/>
    </xf>
    <xf numFmtId="4" fontId="9" fillId="0" borderId="5" xfId="0" applyNumberFormat="1" applyFont="1" applyBorder="1" applyAlignment="1">
      <alignment horizontal="center" vertical="center" wrapText="1"/>
    </xf>
    <xf numFmtId="4" fontId="9" fillId="0" borderId="6" xfId="0" applyNumberFormat="1" applyFont="1" applyBorder="1" applyAlignment="1">
      <alignment horizontal="center" vertical="center" wrapText="1"/>
    </xf>
    <xf numFmtId="4" fontId="9" fillId="0" borderId="7" xfId="0" applyNumberFormat="1" applyFont="1" applyBorder="1" applyAlignment="1">
      <alignment horizontal="center" vertical="center" wrapText="1"/>
    </xf>
    <xf numFmtId="43" fontId="25" fillId="6" borderId="1" xfId="5" applyFont="1" applyFill="1" applyBorder="1" applyAlignment="1">
      <alignment horizontal="center" vertical="center" wrapText="1"/>
    </xf>
    <xf numFmtId="4" fontId="9" fillId="0" borderId="12" xfId="0" applyNumberFormat="1" applyFont="1" applyBorder="1" applyAlignment="1" applyProtection="1">
      <alignment horizontal="center" vertical="center" wrapText="1"/>
      <protection locked="0"/>
    </xf>
    <xf numFmtId="4" fontId="9" fillId="0" borderId="11" xfId="0" applyNumberFormat="1" applyFont="1" applyBorder="1" applyAlignment="1" applyProtection="1">
      <alignment horizontal="center" vertical="center" wrapText="1"/>
      <protection locked="0"/>
    </xf>
    <xf numFmtId="4" fontId="9" fillId="0" borderId="5" xfId="0" applyNumberFormat="1" applyFont="1" applyBorder="1" applyAlignment="1" applyProtection="1">
      <alignment horizontal="center" vertical="center" wrapText="1"/>
      <protection locked="0"/>
    </xf>
    <xf numFmtId="4" fontId="9" fillId="0" borderId="6" xfId="0" applyNumberFormat="1" applyFont="1" applyBorder="1" applyAlignment="1" applyProtection="1">
      <alignment horizontal="center" vertical="center" wrapText="1"/>
      <protection locked="0"/>
    </xf>
    <xf numFmtId="4" fontId="9" fillId="0" borderId="7" xfId="0" applyNumberFormat="1" applyFont="1" applyBorder="1" applyAlignment="1" applyProtection="1">
      <alignment horizontal="center" vertical="center" wrapText="1"/>
      <protection locked="0"/>
    </xf>
    <xf numFmtId="4" fontId="9" fillId="0" borderId="3" xfId="0" applyNumberFormat="1" applyFont="1" applyBorder="1" applyAlignment="1" applyProtection="1">
      <alignment horizontal="center" vertical="center" wrapText="1"/>
      <protection locked="0"/>
    </xf>
    <xf numFmtId="4" fontId="9" fillId="0" borderId="15" xfId="0" applyNumberFormat="1" applyFont="1" applyBorder="1" applyAlignment="1" applyProtection="1">
      <alignment horizontal="center" vertical="center" wrapText="1"/>
      <protection locked="0"/>
    </xf>
    <xf numFmtId="4" fontId="9" fillId="0" borderId="4" xfId="0" applyNumberFormat="1" applyFont="1" applyBorder="1" applyAlignment="1" applyProtection="1">
      <alignment horizontal="center" vertical="center" wrapText="1"/>
      <protection locked="0"/>
    </xf>
    <xf numFmtId="4" fontId="9" fillId="0" borderId="16" xfId="0" applyNumberFormat="1" applyFont="1" applyBorder="1" applyAlignment="1" applyProtection="1">
      <alignment horizontal="center" vertical="center" wrapText="1"/>
      <protection locked="0"/>
    </xf>
    <xf numFmtId="4" fontId="11" fillId="0" borderId="4" xfId="0" applyNumberFormat="1" applyFont="1" applyBorder="1" applyAlignment="1" applyProtection="1">
      <alignment horizontal="center" vertical="center" wrapText="1"/>
      <protection locked="0"/>
    </xf>
    <xf numFmtId="4" fontId="11" fillId="0" borderId="16" xfId="0" applyNumberFormat="1" applyFont="1" applyBorder="1" applyAlignment="1" applyProtection="1">
      <alignment horizontal="center" vertical="center" wrapText="1"/>
      <protection locked="0"/>
    </xf>
    <xf numFmtId="49" fontId="7" fillId="3" borderId="20" xfId="0" applyNumberFormat="1" applyFont="1" applyFill="1" applyBorder="1" applyAlignment="1">
      <alignment horizontal="center" vertical="center" wrapText="1"/>
    </xf>
    <xf numFmtId="49" fontId="7" fillId="3" borderId="0" xfId="0" applyNumberFormat="1" applyFont="1" applyFill="1" applyBorder="1" applyAlignment="1">
      <alignment horizontal="center" vertical="center" wrapText="1"/>
    </xf>
    <xf numFmtId="0" fontId="8" fillId="3" borderId="9" xfId="0" applyNumberFormat="1" applyFont="1" applyFill="1" applyBorder="1" applyAlignment="1" applyProtection="1">
      <alignment horizontal="left" vertical="center" wrapText="1" shrinkToFit="1"/>
    </xf>
    <xf numFmtId="0" fontId="8" fillId="3" borderId="10" xfId="0" applyNumberFormat="1" applyFont="1" applyFill="1" applyBorder="1" applyAlignment="1" applyProtection="1">
      <alignment horizontal="left" vertical="center" wrapText="1" shrinkToFit="1"/>
    </xf>
    <xf numFmtId="0" fontId="8" fillId="0" borderId="9" xfId="0" applyNumberFormat="1" applyFont="1" applyFill="1" applyBorder="1" applyAlignment="1" applyProtection="1">
      <alignment horizontal="left" vertical="center" wrapText="1" shrinkToFit="1"/>
    </xf>
    <xf numFmtId="0" fontId="8" fillId="0" borderId="10" xfId="0" applyNumberFormat="1" applyFont="1" applyFill="1" applyBorder="1" applyAlignment="1" applyProtection="1">
      <alignment horizontal="left" vertical="center" wrapText="1" shrinkToFit="1"/>
    </xf>
    <xf numFmtId="0" fontId="8" fillId="0" borderId="17" xfId="0" applyNumberFormat="1" applyFont="1" applyFill="1" applyBorder="1" applyAlignment="1" applyProtection="1">
      <alignment horizontal="left" vertical="center" wrapText="1" shrinkToFit="1"/>
    </xf>
    <xf numFmtId="0" fontId="8" fillId="0" borderId="14" xfId="0" applyNumberFormat="1" applyFont="1" applyFill="1" applyBorder="1" applyAlignment="1" applyProtection="1">
      <alignment horizontal="left" vertical="center" wrapText="1" shrinkToFit="1"/>
    </xf>
    <xf numFmtId="4" fontId="0" fillId="0" borderId="0" xfId="0" applyNumberFormat="1" applyAlignment="1">
      <alignment horizontal="left" wrapText="1"/>
    </xf>
    <xf numFmtId="4" fontId="14" fillId="0" borderId="0" xfId="0" applyNumberFormat="1" applyFont="1" applyAlignment="1">
      <alignment horizontal="center" vertical="center" wrapText="1"/>
    </xf>
    <xf numFmtId="4" fontId="6" fillId="5" borderId="1" xfId="0" applyNumberFormat="1" applyFont="1" applyFill="1" applyBorder="1" applyAlignment="1">
      <alignment horizontal="center" wrapText="1"/>
    </xf>
    <xf numFmtId="4" fontId="28" fillId="0" borderId="1" xfId="6" applyNumberFormat="1" applyFont="1" applyBorder="1" applyAlignment="1">
      <alignment horizontal="center" vertical="center" wrapText="1"/>
    </xf>
    <xf numFmtId="4" fontId="28" fillId="5" borderId="1" xfId="6" applyNumberFormat="1" applyFont="1" applyFill="1" applyBorder="1" applyAlignment="1">
      <alignment horizontal="center" vertical="center" wrapText="1"/>
    </xf>
    <xf numFmtId="4" fontId="28" fillId="0" borderId="9" xfId="6" applyNumberFormat="1" applyFont="1" applyBorder="1" applyAlignment="1">
      <alignment horizontal="left" wrapText="1"/>
    </xf>
    <xf numFmtId="4" fontId="28" fillId="0" borderId="13" xfId="6" applyNumberFormat="1" applyFont="1" applyBorder="1" applyAlignment="1">
      <alignment horizontal="left" wrapText="1"/>
    </xf>
    <xf numFmtId="0" fontId="12" fillId="0" borderId="0" xfId="10" applyFont="1" applyAlignment="1">
      <alignment horizontal="left" wrapText="1"/>
    </xf>
    <xf numFmtId="49" fontId="17" fillId="2" borderId="0" xfId="0" applyNumberFormat="1" applyFont="1" applyFill="1" applyAlignment="1">
      <alignment horizontal="left" wrapText="1"/>
    </xf>
    <xf numFmtId="0" fontId="19" fillId="0" borderId="0" xfId="10" applyFont="1" applyAlignment="1">
      <alignment horizontal="left" vertical="center" wrapText="1"/>
    </xf>
    <xf numFmtId="49" fontId="15" fillId="2" borderId="0" xfId="0" applyNumberFormat="1" applyFont="1" applyFill="1" applyAlignment="1">
      <alignment horizontal="left" wrapText="1"/>
    </xf>
    <xf numFmtId="49" fontId="18" fillId="2" borderId="0" xfId="0" applyNumberFormat="1" applyFont="1" applyFill="1" applyAlignment="1">
      <alignment horizontal="left" wrapText="1"/>
    </xf>
    <xf numFmtId="4" fontId="28" fillId="5" borderId="9" xfId="6" applyNumberFormat="1" applyFont="1" applyFill="1" applyBorder="1" applyAlignment="1">
      <alignment horizontal="center" vertical="center" wrapText="1"/>
    </xf>
    <xf numFmtId="4" fontId="28" fillId="5" borderId="10" xfId="6" applyNumberFormat="1" applyFont="1" applyFill="1" applyBorder="1" applyAlignment="1">
      <alignment horizontal="center" vertical="center" wrapText="1"/>
    </xf>
    <xf numFmtId="4" fontId="28" fillId="5" borderId="13" xfId="6" applyNumberFormat="1" applyFont="1" applyFill="1" applyBorder="1" applyAlignment="1">
      <alignment horizontal="center" vertical="center" wrapText="1"/>
    </xf>
    <xf numFmtId="4" fontId="28" fillId="0" borderId="9" xfId="6" applyNumberFormat="1" applyFont="1" applyBorder="1" applyAlignment="1">
      <alignment horizontal="left" vertical="center" wrapText="1"/>
    </xf>
    <xf numFmtId="4" fontId="28" fillId="0" borderId="13" xfId="6" applyNumberFormat="1" applyFont="1" applyBorder="1" applyAlignment="1">
      <alignment horizontal="left" vertical="center" wrapText="1"/>
    </xf>
    <xf numFmtId="4" fontId="28" fillId="0" borderId="9" xfId="6" applyNumberFormat="1" applyFont="1" applyBorder="1" applyAlignment="1">
      <alignment horizontal="right" wrapText="1"/>
    </xf>
    <xf numFmtId="4" fontId="28" fillId="0" borderId="13" xfId="6" applyNumberFormat="1" applyFont="1" applyBorder="1" applyAlignment="1">
      <alignment horizontal="right" wrapText="1"/>
    </xf>
    <xf numFmtId="4" fontId="28" fillId="0" borderId="9" xfId="6" applyNumberFormat="1" applyFont="1" applyBorder="1" applyAlignment="1">
      <alignment horizontal="center" vertical="center" wrapText="1"/>
    </xf>
    <xf numFmtId="4" fontId="28" fillId="0" borderId="10" xfId="6" applyNumberFormat="1" applyFont="1" applyBorder="1" applyAlignment="1">
      <alignment horizontal="center" vertical="center" wrapText="1"/>
    </xf>
    <xf numFmtId="4" fontId="28" fillId="0" borderId="13" xfId="6" applyNumberFormat="1" applyFont="1" applyBorder="1" applyAlignment="1">
      <alignment horizontal="center" vertical="center" wrapText="1"/>
    </xf>
  </cellXfs>
  <cellStyles count="11">
    <cellStyle name="Обычный" xfId="0" builtinId="0"/>
    <cellStyle name="Обычный 2" xfId="1"/>
    <cellStyle name="Обычный 3" xfId="3"/>
    <cellStyle name="Обычный 3 2" xfId="6"/>
    <cellStyle name="Обычный 3 2 2" xfId="10"/>
    <cellStyle name="Обычный 3 3" xfId="7"/>
    <cellStyle name="Обычный 4" xfId="4"/>
    <cellStyle name="Обычный 4 2" xfId="8"/>
    <cellStyle name="Обычный 5 2" xfId="2"/>
    <cellStyle name="Финансовый" xfId="5" builtinId="3"/>
    <cellStyle name="Финансовый 2" xfId="9"/>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P150"/>
  <sheetViews>
    <sheetView tabSelected="1" view="pageBreakPreview" topLeftCell="A4" zoomScale="70" zoomScaleNormal="70" zoomScaleSheetLayoutView="70" workbookViewId="0">
      <selection activeCell="I22" sqref="I22"/>
    </sheetView>
  </sheetViews>
  <sheetFormatPr defaultColWidth="10.875" defaultRowHeight="15.75" outlineLevelRow="2" outlineLevelCol="1" x14ac:dyDescent="0.25"/>
  <cols>
    <col min="1" max="1" width="10.125" style="1" customWidth="1"/>
    <col min="2" max="2" width="7.875" style="4" customWidth="1"/>
    <col min="3" max="3" width="97.25" style="65" customWidth="1"/>
    <col min="4" max="4" width="7" style="3" bestFit="1" customWidth="1"/>
    <col min="5" max="5" width="13.125" style="48" customWidth="1"/>
    <col min="6" max="6" width="12.125" style="1" customWidth="1"/>
    <col min="7" max="7" width="13" style="1" customWidth="1"/>
    <col min="8" max="8" width="13.625" style="1" customWidth="1"/>
    <col min="9" max="9" width="17.125" style="1" customWidth="1"/>
    <col min="10" max="10" width="16.5" style="1" customWidth="1"/>
    <col min="11" max="11" width="17.875" style="1" customWidth="1" collapsed="1"/>
    <col min="12" max="12" width="31.25" style="1" hidden="1" customWidth="1" outlineLevel="1"/>
    <col min="13" max="13" width="10.875" style="1" customWidth="1"/>
    <col min="14" max="14" width="6.625" style="1" customWidth="1"/>
    <col min="15" max="16384" width="10.875" style="1"/>
  </cols>
  <sheetData>
    <row r="1" spans="1:11" s="32" customFormat="1" x14ac:dyDescent="0.25">
      <c r="A1" s="40"/>
      <c r="B1" s="41"/>
      <c r="C1" s="63"/>
      <c r="D1" s="44"/>
      <c r="E1" s="43"/>
      <c r="F1" s="42"/>
      <c r="G1" s="42"/>
      <c r="H1" s="42"/>
      <c r="I1" s="42"/>
      <c r="J1" s="42"/>
    </row>
    <row r="2" spans="1:11" s="32" customFormat="1" x14ac:dyDescent="0.25">
      <c r="A2" s="40"/>
      <c r="B2" s="41"/>
      <c r="C2" s="63"/>
      <c r="D2" s="44"/>
      <c r="E2" s="43"/>
      <c r="F2" s="42"/>
      <c r="G2" s="42"/>
      <c r="H2" s="42"/>
      <c r="I2" s="42"/>
      <c r="J2" s="42"/>
    </row>
    <row r="3" spans="1:11" s="32" customFormat="1" x14ac:dyDescent="0.25">
      <c r="A3" s="156" t="s">
        <v>54</v>
      </c>
      <c r="B3" s="156"/>
      <c r="C3" s="156"/>
      <c r="D3" s="156"/>
      <c r="E3" s="156"/>
      <c r="F3" s="156"/>
      <c r="G3" s="156"/>
      <c r="H3" s="42"/>
      <c r="I3" s="42"/>
      <c r="J3" s="42"/>
    </row>
    <row r="4" spans="1:11" s="32" customFormat="1" x14ac:dyDescent="0.25">
      <c r="A4" s="156" t="s">
        <v>92</v>
      </c>
      <c r="B4" s="156"/>
      <c r="C4" s="156"/>
      <c r="D4" s="156"/>
      <c r="E4" s="156"/>
      <c r="F4" s="156"/>
      <c r="G4" s="156"/>
      <c r="H4" s="42"/>
      <c r="I4" s="42"/>
      <c r="J4" s="42"/>
    </row>
    <row r="5" spans="1:11" s="32" customFormat="1" x14ac:dyDescent="0.25">
      <c r="A5" s="40"/>
      <c r="B5" s="41"/>
      <c r="C5" s="63"/>
      <c r="D5" s="44"/>
      <c r="E5" s="43"/>
      <c r="F5" s="42"/>
      <c r="G5" s="42"/>
      <c r="H5" s="42"/>
      <c r="I5" s="42"/>
      <c r="J5" s="42"/>
    </row>
    <row r="6" spans="1:11" s="32" customFormat="1" ht="22.5" x14ac:dyDescent="0.25">
      <c r="A6" s="37"/>
      <c r="B6" s="38"/>
      <c r="C6" s="157" t="s">
        <v>55</v>
      </c>
      <c r="D6" s="157"/>
      <c r="E6" s="48"/>
      <c r="F6" s="39"/>
      <c r="G6" s="39"/>
      <c r="H6" s="39"/>
      <c r="I6" s="39"/>
      <c r="J6" s="39"/>
    </row>
    <row r="7" spans="1:11" s="32" customFormat="1" x14ac:dyDescent="0.25">
      <c r="A7" s="37"/>
      <c r="B7" s="38"/>
      <c r="C7" s="38"/>
      <c r="D7" s="38"/>
      <c r="E7" s="48"/>
      <c r="F7" s="39"/>
      <c r="G7" s="39"/>
      <c r="H7" s="39"/>
      <c r="I7" s="39"/>
      <c r="J7" s="39"/>
    </row>
    <row r="8" spans="1:11" s="32" customFormat="1" ht="15.75" customHeight="1" x14ac:dyDescent="0.25">
      <c r="A8" s="37"/>
      <c r="B8" s="38"/>
      <c r="C8" s="38"/>
      <c r="D8" s="130" t="s">
        <v>45</v>
      </c>
      <c r="E8" s="131"/>
      <c r="F8" s="132"/>
      <c r="G8" s="127"/>
      <c r="H8" s="128"/>
      <c r="I8" s="128"/>
      <c r="J8" s="128"/>
      <c r="K8" s="129"/>
    </row>
    <row r="9" spans="1:11" s="32" customFormat="1" x14ac:dyDescent="0.25">
      <c r="A9" s="158"/>
      <c r="B9" s="158"/>
      <c r="C9" s="82" t="s">
        <v>46</v>
      </c>
      <c r="D9" s="130" t="s">
        <v>47</v>
      </c>
      <c r="E9" s="131"/>
      <c r="F9" s="132"/>
      <c r="G9" s="127"/>
      <c r="H9" s="128"/>
      <c r="I9" s="128"/>
      <c r="J9" s="128"/>
      <c r="K9" s="129"/>
    </row>
    <row r="10" spans="1:11" s="5" customFormat="1" ht="15.75" customHeight="1" x14ac:dyDescent="0.25">
      <c r="A10" s="37"/>
      <c r="B10" s="38"/>
      <c r="C10" s="38"/>
      <c r="D10" s="130" t="s">
        <v>48</v>
      </c>
      <c r="E10" s="131"/>
      <c r="F10" s="132"/>
      <c r="G10" s="127"/>
      <c r="H10" s="128"/>
      <c r="I10" s="128"/>
      <c r="J10" s="128"/>
      <c r="K10" s="129"/>
    </row>
    <row r="11" spans="1:11" s="5" customFormat="1" ht="15.75" customHeight="1" x14ac:dyDescent="0.25">
      <c r="A11" s="37"/>
      <c r="B11" s="38"/>
      <c r="C11" s="38"/>
      <c r="D11" s="130" t="s">
        <v>49</v>
      </c>
      <c r="E11" s="131"/>
      <c r="F11" s="132"/>
      <c r="G11" s="127"/>
      <c r="H11" s="128"/>
      <c r="I11" s="128"/>
      <c r="J11" s="128"/>
      <c r="K11" s="129"/>
    </row>
    <row r="12" spans="1:11" s="5" customFormat="1" ht="15.75" customHeight="1" x14ac:dyDescent="0.25">
      <c r="A12" s="37"/>
      <c r="B12" s="38"/>
      <c r="C12" s="38"/>
      <c r="D12" s="130" t="s">
        <v>50</v>
      </c>
      <c r="E12" s="131"/>
      <c r="F12" s="132"/>
      <c r="G12" s="127"/>
      <c r="H12" s="128"/>
      <c r="I12" s="128"/>
      <c r="J12" s="128"/>
      <c r="K12" s="129"/>
    </row>
    <row r="13" spans="1:11" s="5" customFormat="1" ht="15.75" customHeight="1" x14ac:dyDescent="0.25">
      <c r="A13" s="37"/>
      <c r="B13" s="38"/>
      <c r="C13" s="38"/>
      <c r="D13" s="130" t="s">
        <v>51</v>
      </c>
      <c r="E13" s="131"/>
      <c r="F13" s="132"/>
      <c r="G13" s="127"/>
      <c r="H13" s="128"/>
      <c r="I13" s="128"/>
      <c r="J13" s="128"/>
      <c r="K13" s="129"/>
    </row>
    <row r="14" spans="1:11" s="5" customFormat="1" ht="15.75" customHeight="1" x14ac:dyDescent="0.25">
      <c r="A14" s="37"/>
      <c r="B14" s="38"/>
      <c r="C14" s="38"/>
      <c r="D14" s="130" t="s">
        <v>52</v>
      </c>
      <c r="E14" s="131"/>
      <c r="F14" s="132"/>
      <c r="G14" s="127"/>
      <c r="H14" s="128"/>
      <c r="I14" s="128"/>
      <c r="J14" s="128"/>
      <c r="K14" s="129"/>
    </row>
    <row r="15" spans="1:11" s="5" customFormat="1" ht="16.5" customHeight="1" thickBot="1" x14ac:dyDescent="0.3">
      <c r="A15" s="37"/>
      <c r="B15" s="38"/>
      <c r="C15" s="38"/>
      <c r="D15" s="130" t="s">
        <v>53</v>
      </c>
      <c r="E15" s="131"/>
      <c r="F15" s="132"/>
      <c r="G15" s="127"/>
      <c r="H15" s="128"/>
      <c r="I15" s="128"/>
      <c r="J15" s="128"/>
      <c r="K15" s="129"/>
    </row>
    <row r="16" spans="1:11" ht="36" customHeight="1" x14ac:dyDescent="0.25">
      <c r="A16" s="137" t="s">
        <v>68</v>
      </c>
      <c r="B16" s="144" t="s">
        <v>2</v>
      </c>
      <c r="C16" s="146" t="s">
        <v>1</v>
      </c>
      <c r="D16" s="144" t="s">
        <v>0</v>
      </c>
      <c r="E16" s="142" t="s">
        <v>3</v>
      </c>
      <c r="F16" s="139" t="s">
        <v>4</v>
      </c>
      <c r="G16" s="140"/>
      <c r="H16" s="141"/>
      <c r="I16" s="133" t="s">
        <v>5</v>
      </c>
      <c r="J16" s="134"/>
      <c r="K16" s="135"/>
    </row>
    <row r="17" spans="1:11" ht="36" customHeight="1" x14ac:dyDescent="0.25">
      <c r="A17" s="138"/>
      <c r="B17" s="145"/>
      <c r="C17" s="147"/>
      <c r="D17" s="145"/>
      <c r="E17" s="143"/>
      <c r="F17" s="6" t="s">
        <v>6</v>
      </c>
      <c r="G17" s="6" t="s">
        <v>222</v>
      </c>
      <c r="H17" s="7" t="s">
        <v>7</v>
      </c>
      <c r="I17" s="6" t="s">
        <v>6</v>
      </c>
      <c r="J17" s="6" t="s">
        <v>222</v>
      </c>
      <c r="K17" s="8" t="s">
        <v>7</v>
      </c>
    </row>
    <row r="18" spans="1:11" s="34" customFormat="1" ht="18.75" customHeight="1" x14ac:dyDescent="0.25">
      <c r="A18" s="76" t="s">
        <v>126</v>
      </c>
      <c r="B18" s="77"/>
      <c r="C18" s="78" t="s">
        <v>225</v>
      </c>
      <c r="D18" s="79"/>
      <c r="E18" s="80"/>
      <c r="F18" s="136"/>
      <c r="G18" s="136"/>
      <c r="H18" s="136"/>
      <c r="I18" s="81">
        <f>I19</f>
        <v>0</v>
      </c>
      <c r="J18" s="81">
        <f t="shared" ref="J18:K18" si="0">J19</f>
        <v>0</v>
      </c>
      <c r="K18" s="81">
        <f t="shared" si="0"/>
        <v>0</v>
      </c>
    </row>
    <row r="19" spans="1:11" s="34" customFormat="1" ht="18.75" customHeight="1" x14ac:dyDescent="0.25">
      <c r="A19" s="76"/>
      <c r="B19" s="77"/>
      <c r="C19" s="78" t="s">
        <v>74</v>
      </c>
      <c r="D19" s="79"/>
      <c r="E19" s="80"/>
      <c r="F19" s="136"/>
      <c r="G19" s="136"/>
      <c r="H19" s="136"/>
      <c r="I19" s="81">
        <f>I105</f>
        <v>0</v>
      </c>
      <c r="J19" s="81">
        <f t="shared" ref="J19:K19" si="1">J105</f>
        <v>0</v>
      </c>
      <c r="K19" s="81">
        <f t="shared" si="1"/>
        <v>0</v>
      </c>
    </row>
    <row r="20" spans="1:11" s="33" customFormat="1" ht="18.75" customHeight="1" x14ac:dyDescent="0.25">
      <c r="A20" s="71"/>
      <c r="B20" s="71" t="s">
        <v>8</v>
      </c>
      <c r="C20" s="72" t="s">
        <v>79</v>
      </c>
      <c r="D20" s="73"/>
      <c r="E20" s="74"/>
      <c r="F20" s="126"/>
      <c r="G20" s="126"/>
      <c r="H20" s="126"/>
      <c r="I20" s="10">
        <f>SUM(I21:I31)</f>
        <v>0</v>
      </c>
      <c r="J20" s="10">
        <f t="shared" ref="J20:K20" si="2">SUM(J21:J31)</f>
        <v>0</v>
      </c>
      <c r="K20" s="10">
        <f t="shared" si="2"/>
        <v>0</v>
      </c>
    </row>
    <row r="21" spans="1:11" s="36" customFormat="1" ht="31.5" outlineLevel="2" x14ac:dyDescent="0.25">
      <c r="A21" s="67"/>
      <c r="B21" s="68" t="s">
        <v>9</v>
      </c>
      <c r="C21" s="66" t="s">
        <v>187</v>
      </c>
      <c r="D21" s="70" t="s">
        <v>69</v>
      </c>
      <c r="E21" s="75">
        <v>2</v>
      </c>
      <c r="F21" s="123">
        <f>SUMPRODUCT(E22:E23,F22:F23)/E21</f>
        <v>0</v>
      </c>
      <c r="G21" s="121"/>
      <c r="H21" s="9">
        <f t="shared" ref="H21:H31" si="3">SUM(F21:G21)</f>
        <v>0</v>
      </c>
      <c r="I21" s="35">
        <f>E21*F21</f>
        <v>0</v>
      </c>
      <c r="J21" s="35">
        <f>G21*E21</f>
        <v>0</v>
      </c>
      <c r="K21" s="35">
        <f t="shared" ref="K21:K31" si="4">H21*E21</f>
        <v>0</v>
      </c>
    </row>
    <row r="22" spans="1:11" s="36" customFormat="1" outlineLevel="2" x14ac:dyDescent="0.25">
      <c r="A22" s="67"/>
      <c r="B22" s="102" t="s">
        <v>88</v>
      </c>
      <c r="C22" s="107" t="s">
        <v>136</v>
      </c>
      <c r="D22" s="103" t="s">
        <v>83</v>
      </c>
      <c r="E22" s="104">
        <v>164</v>
      </c>
      <c r="F22" s="112"/>
      <c r="G22" s="120"/>
      <c r="H22" s="9"/>
      <c r="I22" s="35"/>
      <c r="J22" s="35"/>
      <c r="K22" s="35"/>
    </row>
    <row r="23" spans="1:11" s="105" customFormat="1" outlineLevel="2" x14ac:dyDescent="0.25">
      <c r="A23" s="101"/>
      <c r="B23" s="102" t="s">
        <v>89</v>
      </c>
      <c r="C23" s="107" t="s">
        <v>78</v>
      </c>
      <c r="D23" s="103" t="s">
        <v>69</v>
      </c>
      <c r="E23" s="104">
        <f>E21</f>
        <v>2</v>
      </c>
      <c r="F23" s="112"/>
      <c r="G23" s="120"/>
      <c r="H23" s="9"/>
      <c r="I23" s="35"/>
      <c r="J23" s="35"/>
      <c r="K23" s="35"/>
    </row>
    <row r="24" spans="1:11" s="36" customFormat="1" ht="31.5" outlineLevel="2" x14ac:dyDescent="0.25">
      <c r="A24" s="67"/>
      <c r="B24" s="68" t="s">
        <v>20</v>
      </c>
      <c r="C24" s="66" t="s">
        <v>188</v>
      </c>
      <c r="D24" s="70" t="s">
        <v>69</v>
      </c>
      <c r="E24" s="75">
        <v>1</v>
      </c>
      <c r="F24" s="123">
        <f>SUMPRODUCT(E25:E26,F25:F26)/E24</f>
        <v>0</v>
      </c>
      <c r="G24" s="121"/>
      <c r="H24" s="9">
        <f t="shared" si="3"/>
        <v>0</v>
      </c>
      <c r="I24" s="35">
        <f t="shared" ref="I24:I31" si="5">E24*F24</f>
        <v>0</v>
      </c>
      <c r="J24" s="35">
        <f t="shared" ref="J24:J31" si="6">G24*E24</f>
        <v>0</v>
      </c>
      <c r="K24" s="35">
        <f t="shared" si="4"/>
        <v>0</v>
      </c>
    </row>
    <row r="25" spans="1:11" s="36" customFormat="1" outlineLevel="2" x14ac:dyDescent="0.25">
      <c r="A25" s="67"/>
      <c r="B25" s="102" t="s">
        <v>90</v>
      </c>
      <c r="C25" s="107" t="s">
        <v>138</v>
      </c>
      <c r="D25" s="103" t="s">
        <v>83</v>
      </c>
      <c r="E25" s="104">
        <v>104.15</v>
      </c>
      <c r="F25" s="112"/>
      <c r="G25" s="120"/>
      <c r="H25" s="9"/>
      <c r="I25" s="35"/>
      <c r="J25" s="35"/>
      <c r="K25" s="35"/>
    </row>
    <row r="26" spans="1:11" s="105" customFormat="1" outlineLevel="2" x14ac:dyDescent="0.25">
      <c r="A26" s="101"/>
      <c r="B26" s="102" t="s">
        <v>91</v>
      </c>
      <c r="C26" s="107" t="s">
        <v>78</v>
      </c>
      <c r="D26" s="103" t="s">
        <v>69</v>
      </c>
      <c r="E26" s="104">
        <f>E24</f>
        <v>1</v>
      </c>
      <c r="F26" s="112"/>
      <c r="G26" s="120"/>
      <c r="H26" s="9"/>
      <c r="I26" s="35"/>
      <c r="J26" s="35"/>
      <c r="K26" s="35"/>
    </row>
    <row r="27" spans="1:11" s="36" customFormat="1" outlineLevel="2" x14ac:dyDescent="0.25">
      <c r="A27" s="67"/>
      <c r="B27" s="68" t="s">
        <v>21</v>
      </c>
      <c r="C27" s="108" t="s">
        <v>169</v>
      </c>
      <c r="D27" s="70" t="s">
        <v>69</v>
      </c>
      <c r="E27" s="75">
        <v>1</v>
      </c>
      <c r="F27" s="123">
        <f>SUMPRODUCT(E28:E31,F28:F31)/E27</f>
        <v>0</v>
      </c>
      <c r="G27" s="121"/>
      <c r="H27" s="9">
        <f t="shared" si="3"/>
        <v>0</v>
      </c>
      <c r="I27" s="35">
        <f t="shared" si="5"/>
        <v>0</v>
      </c>
      <c r="J27" s="35">
        <f t="shared" si="6"/>
        <v>0</v>
      </c>
      <c r="K27" s="35">
        <f t="shared" si="4"/>
        <v>0</v>
      </c>
    </row>
    <row r="28" spans="1:11" s="36" customFormat="1" outlineLevel="2" x14ac:dyDescent="0.25">
      <c r="A28" s="67"/>
      <c r="B28" s="102" t="s">
        <v>81</v>
      </c>
      <c r="C28" s="107" t="s">
        <v>137</v>
      </c>
      <c r="D28" s="103" t="s">
        <v>83</v>
      </c>
      <c r="E28" s="104">
        <v>87.53</v>
      </c>
      <c r="F28" s="112"/>
      <c r="G28" s="120"/>
      <c r="H28" s="9">
        <f t="shared" si="3"/>
        <v>0</v>
      </c>
      <c r="I28" s="35">
        <f t="shared" si="5"/>
        <v>0</v>
      </c>
      <c r="J28" s="35">
        <f t="shared" si="6"/>
        <v>0</v>
      </c>
      <c r="K28" s="35">
        <f t="shared" si="4"/>
        <v>0</v>
      </c>
    </row>
    <row r="29" spans="1:11" s="105" customFormat="1" outlineLevel="2" x14ac:dyDescent="0.25">
      <c r="A29" s="101"/>
      <c r="B29" s="102" t="s">
        <v>82</v>
      </c>
      <c r="C29" s="107" t="s">
        <v>84</v>
      </c>
      <c r="D29" s="103" t="s">
        <v>83</v>
      </c>
      <c r="E29" s="104">
        <f>4.4*E27</f>
        <v>4.4000000000000004</v>
      </c>
      <c r="F29" s="112"/>
      <c r="G29" s="120"/>
      <c r="H29" s="9">
        <f t="shared" si="3"/>
        <v>0</v>
      </c>
      <c r="I29" s="35">
        <f t="shared" si="5"/>
        <v>0</v>
      </c>
      <c r="J29" s="35">
        <f t="shared" si="6"/>
        <v>0</v>
      </c>
      <c r="K29" s="35">
        <f t="shared" si="4"/>
        <v>0</v>
      </c>
    </row>
    <row r="30" spans="1:11" s="105" customFormat="1" outlineLevel="2" x14ac:dyDescent="0.25">
      <c r="A30" s="101"/>
      <c r="B30" s="102" t="s">
        <v>86</v>
      </c>
      <c r="C30" s="106" t="s">
        <v>85</v>
      </c>
      <c r="D30" s="103" t="s">
        <v>80</v>
      </c>
      <c r="E30" s="104">
        <f>0.088*E27</f>
        <v>0.09</v>
      </c>
      <c r="F30" s="112"/>
      <c r="G30" s="120"/>
      <c r="H30" s="9">
        <f t="shared" si="3"/>
        <v>0</v>
      </c>
      <c r="I30" s="35">
        <f t="shared" si="5"/>
        <v>0</v>
      </c>
      <c r="J30" s="35">
        <f t="shared" si="6"/>
        <v>0</v>
      </c>
      <c r="K30" s="35">
        <f t="shared" si="4"/>
        <v>0</v>
      </c>
    </row>
    <row r="31" spans="1:11" s="105" customFormat="1" outlineLevel="2" x14ac:dyDescent="0.25">
      <c r="A31" s="101"/>
      <c r="B31" s="102" t="s">
        <v>87</v>
      </c>
      <c r="C31" s="106" t="s">
        <v>78</v>
      </c>
      <c r="D31" s="103" t="s">
        <v>69</v>
      </c>
      <c r="E31" s="104">
        <f>E27</f>
        <v>1</v>
      </c>
      <c r="F31" s="112"/>
      <c r="G31" s="120"/>
      <c r="H31" s="9">
        <f t="shared" si="3"/>
        <v>0</v>
      </c>
      <c r="I31" s="35">
        <f t="shared" si="5"/>
        <v>0</v>
      </c>
      <c r="J31" s="35">
        <f t="shared" si="6"/>
        <v>0</v>
      </c>
      <c r="K31" s="35">
        <f t="shared" si="4"/>
        <v>0</v>
      </c>
    </row>
    <row r="32" spans="1:11" s="33" customFormat="1" ht="18.75" customHeight="1" x14ac:dyDescent="0.25">
      <c r="A32" s="71"/>
      <c r="B32" s="71" t="s">
        <v>22</v>
      </c>
      <c r="C32" s="72" t="s">
        <v>100</v>
      </c>
      <c r="D32" s="73"/>
      <c r="E32" s="74"/>
      <c r="F32" s="126"/>
      <c r="G32" s="126"/>
      <c r="H32" s="126"/>
      <c r="I32" s="10">
        <f>SUM(I33:I54)</f>
        <v>0</v>
      </c>
      <c r="J32" s="10">
        <f t="shared" ref="J32:K32" si="7">SUM(J33:J54)</f>
        <v>0</v>
      </c>
      <c r="K32" s="10">
        <f t="shared" si="7"/>
        <v>0</v>
      </c>
    </row>
    <row r="33" spans="1:11" s="111" customFormat="1" ht="31.5" outlineLevel="2" x14ac:dyDescent="0.25">
      <c r="A33" s="109"/>
      <c r="B33" s="110" t="s">
        <v>23</v>
      </c>
      <c r="C33" s="69" t="s">
        <v>189</v>
      </c>
      <c r="D33" s="70" t="s">
        <v>69</v>
      </c>
      <c r="E33" s="75">
        <v>1</v>
      </c>
      <c r="F33" s="122"/>
      <c r="G33" s="121"/>
      <c r="H33" s="9">
        <f t="shared" ref="H33:H54" si="8">SUM(F33:G33)</f>
        <v>0</v>
      </c>
      <c r="I33" s="35">
        <f t="shared" ref="I33:I54" si="9">E33*F33</f>
        <v>0</v>
      </c>
      <c r="J33" s="35">
        <f t="shared" ref="J33:J54" si="10">G33*E33</f>
        <v>0</v>
      </c>
      <c r="K33" s="35">
        <f t="shared" ref="K33:K54" si="11">H33*E33</f>
        <v>0</v>
      </c>
    </row>
    <row r="34" spans="1:11" s="111" customFormat="1" ht="31.5" outlineLevel="2" x14ac:dyDescent="0.25">
      <c r="A34" s="109"/>
      <c r="B34" s="110" t="s">
        <v>24</v>
      </c>
      <c r="C34" s="69" t="s">
        <v>190</v>
      </c>
      <c r="D34" s="70" t="s">
        <v>69</v>
      </c>
      <c r="E34" s="75">
        <v>1</v>
      </c>
      <c r="F34" s="122"/>
      <c r="G34" s="121"/>
      <c r="H34" s="9">
        <f t="shared" si="8"/>
        <v>0</v>
      </c>
      <c r="I34" s="35">
        <f t="shared" si="9"/>
        <v>0</v>
      </c>
      <c r="J34" s="35">
        <f t="shared" si="10"/>
        <v>0</v>
      </c>
      <c r="K34" s="35">
        <f t="shared" si="11"/>
        <v>0</v>
      </c>
    </row>
    <row r="35" spans="1:11" s="111" customFormat="1" ht="31.5" outlineLevel="2" x14ac:dyDescent="0.25">
      <c r="A35" s="109"/>
      <c r="B35" s="110" t="s">
        <v>25</v>
      </c>
      <c r="C35" s="69" t="s">
        <v>191</v>
      </c>
      <c r="D35" s="70" t="s">
        <v>69</v>
      </c>
      <c r="E35" s="75">
        <v>1</v>
      </c>
      <c r="F35" s="122"/>
      <c r="G35" s="121"/>
      <c r="H35" s="9">
        <f t="shared" si="8"/>
        <v>0</v>
      </c>
      <c r="I35" s="35">
        <f t="shared" si="9"/>
        <v>0</v>
      </c>
      <c r="J35" s="35">
        <f t="shared" si="10"/>
        <v>0</v>
      </c>
      <c r="K35" s="35">
        <f t="shared" si="11"/>
        <v>0</v>
      </c>
    </row>
    <row r="36" spans="1:11" s="111" customFormat="1" ht="31.5" outlineLevel="2" x14ac:dyDescent="0.25">
      <c r="A36" s="109"/>
      <c r="B36" s="110" t="s">
        <v>70</v>
      </c>
      <c r="C36" s="69" t="s">
        <v>192</v>
      </c>
      <c r="D36" s="70" t="s">
        <v>69</v>
      </c>
      <c r="E36" s="75">
        <v>1</v>
      </c>
      <c r="F36" s="122"/>
      <c r="G36" s="121"/>
      <c r="H36" s="9">
        <f t="shared" si="8"/>
        <v>0</v>
      </c>
      <c r="I36" s="35">
        <f t="shared" si="9"/>
        <v>0</v>
      </c>
      <c r="J36" s="35">
        <f t="shared" si="10"/>
        <v>0</v>
      </c>
      <c r="K36" s="35">
        <f t="shared" si="11"/>
        <v>0</v>
      </c>
    </row>
    <row r="37" spans="1:11" s="111" customFormat="1" ht="31.5" outlineLevel="2" x14ac:dyDescent="0.25">
      <c r="A37" s="109"/>
      <c r="B37" s="110" t="s">
        <v>71</v>
      </c>
      <c r="C37" s="69" t="s">
        <v>193</v>
      </c>
      <c r="D37" s="70" t="s">
        <v>69</v>
      </c>
      <c r="E37" s="75">
        <v>1</v>
      </c>
      <c r="F37" s="122"/>
      <c r="G37" s="121"/>
      <c r="H37" s="9">
        <f t="shared" si="8"/>
        <v>0</v>
      </c>
      <c r="I37" s="35">
        <f t="shared" si="9"/>
        <v>0</v>
      </c>
      <c r="J37" s="35">
        <f t="shared" si="10"/>
        <v>0</v>
      </c>
      <c r="K37" s="35">
        <f t="shared" si="11"/>
        <v>0</v>
      </c>
    </row>
    <row r="38" spans="1:11" s="111" customFormat="1" ht="31.5" outlineLevel="2" x14ac:dyDescent="0.25">
      <c r="A38" s="109"/>
      <c r="B38" s="110" t="s">
        <v>72</v>
      </c>
      <c r="C38" s="69" t="s">
        <v>194</v>
      </c>
      <c r="D38" s="70" t="s">
        <v>69</v>
      </c>
      <c r="E38" s="75">
        <v>1</v>
      </c>
      <c r="F38" s="122"/>
      <c r="G38" s="121"/>
      <c r="H38" s="9">
        <f t="shared" si="8"/>
        <v>0</v>
      </c>
      <c r="I38" s="35">
        <f t="shared" si="9"/>
        <v>0</v>
      </c>
      <c r="J38" s="35">
        <f t="shared" si="10"/>
        <v>0</v>
      </c>
      <c r="K38" s="35">
        <f t="shared" si="11"/>
        <v>0</v>
      </c>
    </row>
    <row r="39" spans="1:11" s="111" customFormat="1" ht="31.5" outlineLevel="2" x14ac:dyDescent="0.25">
      <c r="A39" s="109"/>
      <c r="B39" s="110" t="s">
        <v>75</v>
      </c>
      <c r="C39" s="69" t="s">
        <v>195</v>
      </c>
      <c r="D39" s="70" t="s">
        <v>69</v>
      </c>
      <c r="E39" s="75">
        <v>1</v>
      </c>
      <c r="F39" s="122"/>
      <c r="G39" s="121"/>
      <c r="H39" s="9">
        <f t="shared" si="8"/>
        <v>0</v>
      </c>
      <c r="I39" s="35">
        <f t="shared" si="9"/>
        <v>0</v>
      </c>
      <c r="J39" s="35">
        <f t="shared" si="10"/>
        <v>0</v>
      </c>
      <c r="K39" s="35">
        <f t="shared" si="11"/>
        <v>0</v>
      </c>
    </row>
    <row r="40" spans="1:11" s="111" customFormat="1" ht="31.5" outlineLevel="2" x14ac:dyDescent="0.25">
      <c r="A40" s="109"/>
      <c r="B40" s="110" t="s">
        <v>147</v>
      </c>
      <c r="C40" s="69" t="s">
        <v>196</v>
      </c>
      <c r="D40" s="70" t="s">
        <v>69</v>
      </c>
      <c r="E40" s="75">
        <v>1</v>
      </c>
      <c r="F40" s="122"/>
      <c r="G40" s="121"/>
      <c r="H40" s="9">
        <f t="shared" si="8"/>
        <v>0</v>
      </c>
      <c r="I40" s="35">
        <f t="shared" si="9"/>
        <v>0</v>
      </c>
      <c r="J40" s="35">
        <f t="shared" si="10"/>
        <v>0</v>
      </c>
      <c r="K40" s="35">
        <f t="shared" si="11"/>
        <v>0</v>
      </c>
    </row>
    <row r="41" spans="1:11" s="111" customFormat="1" ht="31.5" outlineLevel="2" x14ac:dyDescent="0.25">
      <c r="A41" s="109"/>
      <c r="B41" s="110" t="s">
        <v>148</v>
      </c>
      <c r="C41" s="69" t="s">
        <v>197</v>
      </c>
      <c r="D41" s="70" t="s">
        <v>69</v>
      </c>
      <c r="E41" s="75">
        <v>1</v>
      </c>
      <c r="F41" s="122"/>
      <c r="G41" s="121"/>
      <c r="H41" s="9">
        <f t="shared" si="8"/>
        <v>0</v>
      </c>
      <c r="I41" s="35">
        <f t="shared" si="9"/>
        <v>0</v>
      </c>
      <c r="J41" s="35">
        <f t="shared" si="10"/>
        <v>0</v>
      </c>
      <c r="K41" s="35">
        <f t="shared" si="11"/>
        <v>0</v>
      </c>
    </row>
    <row r="42" spans="1:11" s="111" customFormat="1" ht="31.5" outlineLevel="2" x14ac:dyDescent="0.25">
      <c r="A42" s="109"/>
      <c r="B42" s="110" t="s">
        <v>149</v>
      </c>
      <c r="C42" s="69" t="s">
        <v>198</v>
      </c>
      <c r="D42" s="70" t="s">
        <v>69</v>
      </c>
      <c r="E42" s="75">
        <v>1</v>
      </c>
      <c r="F42" s="122"/>
      <c r="G42" s="121"/>
      <c r="H42" s="9">
        <f t="shared" si="8"/>
        <v>0</v>
      </c>
      <c r="I42" s="35">
        <f t="shared" si="9"/>
        <v>0</v>
      </c>
      <c r="J42" s="35">
        <f t="shared" si="10"/>
        <v>0</v>
      </c>
      <c r="K42" s="35">
        <f t="shared" si="11"/>
        <v>0</v>
      </c>
    </row>
    <row r="43" spans="1:11" s="111" customFormat="1" ht="31.5" outlineLevel="2" x14ac:dyDescent="0.25">
      <c r="A43" s="109"/>
      <c r="B43" s="110" t="s">
        <v>150</v>
      </c>
      <c r="C43" s="69" t="s">
        <v>199</v>
      </c>
      <c r="D43" s="70" t="s">
        <v>69</v>
      </c>
      <c r="E43" s="75">
        <v>1</v>
      </c>
      <c r="F43" s="122"/>
      <c r="G43" s="121"/>
      <c r="H43" s="9">
        <f t="shared" si="8"/>
        <v>0</v>
      </c>
      <c r="I43" s="35">
        <f t="shared" si="9"/>
        <v>0</v>
      </c>
      <c r="J43" s="35">
        <f t="shared" si="10"/>
        <v>0</v>
      </c>
      <c r="K43" s="35">
        <f t="shared" si="11"/>
        <v>0</v>
      </c>
    </row>
    <row r="44" spans="1:11" s="111" customFormat="1" ht="31.5" outlineLevel="2" x14ac:dyDescent="0.25">
      <c r="A44" s="109"/>
      <c r="B44" s="110" t="s">
        <v>151</v>
      </c>
      <c r="C44" s="69" t="s">
        <v>200</v>
      </c>
      <c r="D44" s="70" t="s">
        <v>69</v>
      </c>
      <c r="E44" s="75">
        <v>1</v>
      </c>
      <c r="F44" s="122"/>
      <c r="G44" s="121"/>
      <c r="H44" s="9">
        <f t="shared" si="8"/>
        <v>0</v>
      </c>
      <c r="I44" s="35">
        <f t="shared" si="9"/>
        <v>0</v>
      </c>
      <c r="J44" s="35">
        <f t="shared" si="10"/>
        <v>0</v>
      </c>
      <c r="K44" s="35">
        <f t="shared" si="11"/>
        <v>0</v>
      </c>
    </row>
    <row r="45" spans="1:11" s="111" customFormat="1" ht="31.5" outlineLevel="2" x14ac:dyDescent="0.25">
      <c r="A45" s="109"/>
      <c r="B45" s="110" t="s">
        <v>152</v>
      </c>
      <c r="C45" s="69" t="s">
        <v>201</v>
      </c>
      <c r="D45" s="70" t="s">
        <v>69</v>
      </c>
      <c r="E45" s="75">
        <v>1</v>
      </c>
      <c r="F45" s="122"/>
      <c r="G45" s="121"/>
      <c r="H45" s="9">
        <f t="shared" si="8"/>
        <v>0</v>
      </c>
      <c r="I45" s="35">
        <f t="shared" si="9"/>
        <v>0</v>
      </c>
      <c r="J45" s="35">
        <f t="shared" si="10"/>
        <v>0</v>
      </c>
      <c r="K45" s="35">
        <f t="shared" si="11"/>
        <v>0</v>
      </c>
    </row>
    <row r="46" spans="1:11" s="111" customFormat="1" ht="31.5" outlineLevel="2" x14ac:dyDescent="0.25">
      <c r="A46" s="109"/>
      <c r="B46" s="110" t="s">
        <v>153</v>
      </c>
      <c r="C46" s="69" t="s">
        <v>202</v>
      </c>
      <c r="D46" s="70" t="s">
        <v>69</v>
      </c>
      <c r="E46" s="75">
        <v>1</v>
      </c>
      <c r="F46" s="122"/>
      <c r="G46" s="121"/>
      <c r="H46" s="9">
        <f t="shared" si="8"/>
        <v>0</v>
      </c>
      <c r="I46" s="35">
        <f t="shared" si="9"/>
        <v>0</v>
      </c>
      <c r="J46" s="35">
        <f t="shared" si="10"/>
        <v>0</v>
      </c>
      <c r="K46" s="35">
        <f t="shared" si="11"/>
        <v>0</v>
      </c>
    </row>
    <row r="47" spans="1:11" s="111" customFormat="1" ht="31.5" outlineLevel="2" x14ac:dyDescent="0.25">
      <c r="A47" s="109"/>
      <c r="B47" s="110" t="s">
        <v>154</v>
      </c>
      <c r="C47" s="69" t="s">
        <v>203</v>
      </c>
      <c r="D47" s="70" t="s">
        <v>69</v>
      </c>
      <c r="E47" s="75">
        <v>1</v>
      </c>
      <c r="F47" s="122"/>
      <c r="G47" s="121"/>
      <c r="H47" s="9">
        <f t="shared" si="8"/>
        <v>0</v>
      </c>
      <c r="I47" s="35">
        <f t="shared" si="9"/>
        <v>0</v>
      </c>
      <c r="J47" s="35">
        <f t="shared" si="10"/>
        <v>0</v>
      </c>
      <c r="K47" s="35">
        <f t="shared" si="11"/>
        <v>0</v>
      </c>
    </row>
    <row r="48" spans="1:11" s="111" customFormat="1" ht="31.5" outlineLevel="2" x14ac:dyDescent="0.25">
      <c r="A48" s="109"/>
      <c r="B48" s="110" t="s">
        <v>155</v>
      </c>
      <c r="C48" s="69" t="s">
        <v>204</v>
      </c>
      <c r="D48" s="70" t="s">
        <v>69</v>
      </c>
      <c r="E48" s="75">
        <v>1</v>
      </c>
      <c r="F48" s="122"/>
      <c r="G48" s="121"/>
      <c r="H48" s="9">
        <f t="shared" si="8"/>
        <v>0</v>
      </c>
      <c r="I48" s="35">
        <f t="shared" si="9"/>
        <v>0</v>
      </c>
      <c r="J48" s="35">
        <f t="shared" si="10"/>
        <v>0</v>
      </c>
      <c r="K48" s="35">
        <f t="shared" si="11"/>
        <v>0</v>
      </c>
    </row>
    <row r="49" spans="1:11" s="111" customFormat="1" ht="31.5" outlineLevel="2" x14ac:dyDescent="0.25">
      <c r="A49" s="109"/>
      <c r="B49" s="110" t="s">
        <v>156</v>
      </c>
      <c r="C49" s="69" t="s">
        <v>205</v>
      </c>
      <c r="D49" s="70" t="s">
        <v>69</v>
      </c>
      <c r="E49" s="75">
        <v>1</v>
      </c>
      <c r="F49" s="122"/>
      <c r="G49" s="121"/>
      <c r="H49" s="9">
        <f t="shared" si="8"/>
        <v>0</v>
      </c>
      <c r="I49" s="35">
        <f t="shared" si="9"/>
        <v>0</v>
      </c>
      <c r="J49" s="35">
        <f t="shared" si="10"/>
        <v>0</v>
      </c>
      <c r="K49" s="35">
        <f t="shared" si="11"/>
        <v>0</v>
      </c>
    </row>
    <row r="50" spans="1:11" s="36" customFormat="1" ht="31.5" outlineLevel="2" x14ac:dyDescent="0.25">
      <c r="A50" s="67"/>
      <c r="B50" s="110" t="s">
        <v>157</v>
      </c>
      <c r="C50" s="69" t="s">
        <v>206</v>
      </c>
      <c r="D50" s="70" t="s">
        <v>69</v>
      </c>
      <c r="E50" s="75">
        <v>1</v>
      </c>
      <c r="F50" s="123">
        <f>SUMPRODUCT(E51:E54,F51:F54)/E50</f>
        <v>0</v>
      </c>
      <c r="G50" s="121"/>
      <c r="H50" s="9">
        <f t="shared" si="8"/>
        <v>0</v>
      </c>
      <c r="I50" s="35">
        <f t="shared" si="9"/>
        <v>0</v>
      </c>
      <c r="J50" s="35">
        <f t="shared" si="10"/>
        <v>0</v>
      </c>
      <c r="K50" s="35">
        <f t="shared" si="11"/>
        <v>0</v>
      </c>
    </row>
    <row r="51" spans="1:11" s="105" customFormat="1" outlineLevel="2" x14ac:dyDescent="0.25">
      <c r="A51" s="101"/>
      <c r="B51" s="102" t="s">
        <v>158</v>
      </c>
      <c r="C51" s="107" t="s">
        <v>140</v>
      </c>
      <c r="D51" s="103" t="s">
        <v>83</v>
      </c>
      <c r="E51" s="104">
        <v>175.2</v>
      </c>
      <c r="F51" s="112"/>
      <c r="G51" s="120"/>
      <c r="H51" s="9">
        <f t="shared" si="8"/>
        <v>0</v>
      </c>
      <c r="I51" s="35">
        <f t="shared" si="9"/>
        <v>0</v>
      </c>
      <c r="J51" s="35">
        <f t="shared" si="10"/>
        <v>0</v>
      </c>
      <c r="K51" s="35">
        <f t="shared" si="11"/>
        <v>0</v>
      </c>
    </row>
    <row r="52" spans="1:11" s="105" customFormat="1" outlineLevel="2" x14ac:dyDescent="0.25">
      <c r="A52" s="101"/>
      <c r="B52" s="102" t="s">
        <v>159</v>
      </c>
      <c r="C52" s="107" t="s">
        <v>141</v>
      </c>
      <c r="D52" s="103" t="s">
        <v>83</v>
      </c>
      <c r="E52" s="104">
        <v>11.6</v>
      </c>
      <c r="F52" s="112"/>
      <c r="G52" s="120"/>
      <c r="H52" s="9">
        <f t="shared" si="8"/>
        <v>0</v>
      </c>
      <c r="I52" s="35">
        <f t="shared" si="9"/>
        <v>0</v>
      </c>
      <c r="J52" s="35">
        <f t="shared" si="10"/>
        <v>0</v>
      </c>
      <c r="K52" s="35">
        <f t="shared" si="11"/>
        <v>0</v>
      </c>
    </row>
    <row r="53" spans="1:11" s="105" customFormat="1" outlineLevel="2" x14ac:dyDescent="0.25">
      <c r="A53" s="101"/>
      <c r="B53" s="102" t="s">
        <v>160</v>
      </c>
      <c r="C53" s="107" t="s">
        <v>123</v>
      </c>
      <c r="D53" s="103" t="s">
        <v>69</v>
      </c>
      <c r="E53" s="104">
        <f>16*E50</f>
        <v>16</v>
      </c>
      <c r="F53" s="112"/>
      <c r="G53" s="120"/>
      <c r="H53" s="9">
        <f t="shared" si="8"/>
        <v>0</v>
      </c>
      <c r="I53" s="35">
        <f t="shared" si="9"/>
        <v>0</v>
      </c>
      <c r="J53" s="35">
        <f t="shared" si="10"/>
        <v>0</v>
      </c>
      <c r="K53" s="35">
        <f t="shared" si="11"/>
        <v>0</v>
      </c>
    </row>
    <row r="54" spans="1:11" s="105" customFormat="1" outlineLevel="2" x14ac:dyDescent="0.25">
      <c r="A54" s="101"/>
      <c r="B54" s="102" t="s">
        <v>161</v>
      </c>
      <c r="C54" s="106" t="s">
        <v>78</v>
      </c>
      <c r="D54" s="103" t="s">
        <v>69</v>
      </c>
      <c r="E54" s="104">
        <f>E50</f>
        <v>1</v>
      </c>
      <c r="F54" s="112"/>
      <c r="G54" s="120"/>
      <c r="H54" s="9">
        <f t="shared" si="8"/>
        <v>0</v>
      </c>
      <c r="I54" s="35">
        <f t="shared" si="9"/>
        <v>0</v>
      </c>
      <c r="J54" s="35">
        <f t="shared" si="10"/>
        <v>0</v>
      </c>
      <c r="K54" s="35">
        <f t="shared" si="11"/>
        <v>0</v>
      </c>
    </row>
    <row r="55" spans="1:11" s="33" customFormat="1" ht="18.75" customHeight="1" x14ac:dyDescent="0.25">
      <c r="A55" s="71"/>
      <c r="B55" s="71" t="s">
        <v>93</v>
      </c>
      <c r="C55" s="72" t="s">
        <v>101</v>
      </c>
      <c r="D55" s="73"/>
      <c r="E55" s="74"/>
      <c r="F55" s="126"/>
      <c r="G55" s="126"/>
      <c r="H55" s="126"/>
      <c r="I55" s="10">
        <f>SUM(I56:I81)</f>
        <v>0</v>
      </c>
      <c r="J55" s="10">
        <f t="shared" ref="J55:K55" si="12">SUM(J56:J81)</f>
        <v>0</v>
      </c>
      <c r="K55" s="10">
        <f t="shared" si="12"/>
        <v>0</v>
      </c>
    </row>
    <row r="56" spans="1:11" s="36" customFormat="1" ht="31.5" outlineLevel="2" x14ac:dyDescent="0.25">
      <c r="A56" s="67"/>
      <c r="B56" s="68" t="s">
        <v>94</v>
      </c>
      <c r="C56" s="69" t="s">
        <v>207</v>
      </c>
      <c r="D56" s="70" t="s">
        <v>69</v>
      </c>
      <c r="E56" s="75">
        <v>7</v>
      </c>
      <c r="F56" s="123">
        <f>SUMPRODUCT(E57:E60,F57:F60)/E56</f>
        <v>0</v>
      </c>
      <c r="G56" s="121"/>
      <c r="H56" s="9">
        <f t="shared" ref="H56:H66" si="13">SUM(F56:G56)</f>
        <v>0</v>
      </c>
      <c r="I56" s="35">
        <f t="shared" ref="I56:I66" si="14">E56*F56</f>
        <v>0</v>
      </c>
      <c r="J56" s="35">
        <f t="shared" ref="J56:J66" si="15">G56*E56</f>
        <v>0</v>
      </c>
      <c r="K56" s="35">
        <f t="shared" ref="K56:K66" si="16">H56*E56</f>
        <v>0</v>
      </c>
    </row>
    <row r="57" spans="1:11" s="105" customFormat="1" outlineLevel="2" x14ac:dyDescent="0.25">
      <c r="A57" s="101"/>
      <c r="B57" s="102" t="s">
        <v>102</v>
      </c>
      <c r="C57" s="106" t="s">
        <v>142</v>
      </c>
      <c r="D57" s="103" t="s">
        <v>83</v>
      </c>
      <c r="E57" s="104">
        <v>486.4</v>
      </c>
      <c r="F57" s="112"/>
      <c r="G57" s="124"/>
      <c r="H57" s="9">
        <f t="shared" si="13"/>
        <v>0</v>
      </c>
      <c r="I57" s="35">
        <f t="shared" si="14"/>
        <v>0</v>
      </c>
      <c r="J57" s="35">
        <f t="shared" si="15"/>
        <v>0</v>
      </c>
      <c r="K57" s="35">
        <f t="shared" si="16"/>
        <v>0</v>
      </c>
    </row>
    <row r="58" spans="1:11" s="105" customFormat="1" outlineLevel="2" x14ac:dyDescent="0.25">
      <c r="A58" s="101"/>
      <c r="B58" s="102" t="s">
        <v>103</v>
      </c>
      <c r="C58" s="106" t="s">
        <v>143</v>
      </c>
      <c r="D58" s="103" t="s">
        <v>83</v>
      </c>
      <c r="E58" s="104">
        <v>63</v>
      </c>
      <c r="F58" s="112"/>
      <c r="G58" s="124"/>
      <c r="H58" s="9">
        <f t="shared" si="13"/>
        <v>0</v>
      </c>
      <c r="I58" s="35">
        <f t="shared" si="14"/>
        <v>0</v>
      </c>
      <c r="J58" s="35">
        <f t="shared" si="15"/>
        <v>0</v>
      </c>
      <c r="K58" s="35">
        <f t="shared" si="16"/>
        <v>0</v>
      </c>
    </row>
    <row r="59" spans="1:11" s="105" customFormat="1" outlineLevel="2" x14ac:dyDescent="0.25">
      <c r="A59" s="101"/>
      <c r="B59" s="102" t="s">
        <v>104</v>
      </c>
      <c r="C59" s="106" t="s">
        <v>144</v>
      </c>
      <c r="D59" s="103" t="s">
        <v>83</v>
      </c>
      <c r="E59" s="104">
        <v>2.2799999999999998</v>
      </c>
      <c r="F59" s="112"/>
      <c r="G59" s="124"/>
      <c r="H59" s="9">
        <f t="shared" si="13"/>
        <v>0</v>
      </c>
      <c r="I59" s="35">
        <f t="shared" si="14"/>
        <v>0</v>
      </c>
      <c r="J59" s="35">
        <f t="shared" si="15"/>
        <v>0</v>
      </c>
      <c r="K59" s="35">
        <f t="shared" si="16"/>
        <v>0</v>
      </c>
    </row>
    <row r="60" spans="1:11" s="105" customFormat="1" outlineLevel="2" x14ac:dyDescent="0.25">
      <c r="A60" s="101"/>
      <c r="B60" s="102" t="s">
        <v>105</v>
      </c>
      <c r="C60" s="106" t="s">
        <v>78</v>
      </c>
      <c r="D60" s="103" t="s">
        <v>69</v>
      </c>
      <c r="E60" s="104">
        <v>7</v>
      </c>
      <c r="F60" s="112"/>
      <c r="G60" s="124"/>
      <c r="H60" s="9">
        <f t="shared" si="13"/>
        <v>0</v>
      </c>
      <c r="I60" s="35">
        <f t="shared" si="14"/>
        <v>0</v>
      </c>
      <c r="J60" s="35">
        <f t="shared" si="15"/>
        <v>0</v>
      </c>
      <c r="K60" s="35">
        <f t="shared" si="16"/>
        <v>0</v>
      </c>
    </row>
    <row r="61" spans="1:11" s="36" customFormat="1" ht="31.5" outlineLevel="2" x14ac:dyDescent="0.25">
      <c r="A61" s="67"/>
      <c r="B61" s="68" t="s">
        <v>95</v>
      </c>
      <c r="C61" s="69" t="s">
        <v>208</v>
      </c>
      <c r="D61" s="70" t="s">
        <v>69</v>
      </c>
      <c r="E61" s="75">
        <v>6</v>
      </c>
      <c r="F61" s="123">
        <f>SUMPRODUCT(E62:E66,F62:F66)/E61</f>
        <v>0</v>
      </c>
      <c r="G61" s="121"/>
      <c r="H61" s="9">
        <f t="shared" si="13"/>
        <v>0</v>
      </c>
      <c r="I61" s="35">
        <f t="shared" si="14"/>
        <v>0</v>
      </c>
      <c r="J61" s="35">
        <f t="shared" si="15"/>
        <v>0</v>
      </c>
      <c r="K61" s="35">
        <f t="shared" si="16"/>
        <v>0</v>
      </c>
    </row>
    <row r="62" spans="1:11" s="105" customFormat="1" outlineLevel="2" x14ac:dyDescent="0.25">
      <c r="A62" s="101"/>
      <c r="B62" s="102" t="s">
        <v>106</v>
      </c>
      <c r="C62" s="107" t="s">
        <v>145</v>
      </c>
      <c r="D62" s="103" t="s">
        <v>83</v>
      </c>
      <c r="E62" s="104">
        <v>255.5</v>
      </c>
      <c r="F62" s="112"/>
      <c r="G62" s="120"/>
      <c r="H62" s="9">
        <f t="shared" si="13"/>
        <v>0</v>
      </c>
      <c r="I62" s="35">
        <f t="shared" si="14"/>
        <v>0</v>
      </c>
      <c r="J62" s="35">
        <f t="shared" si="15"/>
        <v>0</v>
      </c>
      <c r="K62" s="35">
        <f t="shared" si="16"/>
        <v>0</v>
      </c>
    </row>
    <row r="63" spans="1:11" s="105" customFormat="1" outlineLevel="2" x14ac:dyDescent="0.25">
      <c r="A63" s="101"/>
      <c r="B63" s="102" t="s">
        <v>107</v>
      </c>
      <c r="C63" s="107" t="s">
        <v>143</v>
      </c>
      <c r="D63" s="103" t="s">
        <v>83</v>
      </c>
      <c r="E63" s="104">
        <v>34.06</v>
      </c>
      <c r="F63" s="112"/>
      <c r="G63" s="120"/>
      <c r="H63" s="9">
        <f t="shared" si="13"/>
        <v>0</v>
      </c>
      <c r="I63" s="35">
        <f t="shared" si="14"/>
        <v>0</v>
      </c>
      <c r="J63" s="35">
        <f t="shared" si="15"/>
        <v>0</v>
      </c>
      <c r="K63" s="35">
        <f t="shared" si="16"/>
        <v>0</v>
      </c>
    </row>
    <row r="64" spans="1:11" s="105" customFormat="1" outlineLevel="2" x14ac:dyDescent="0.25">
      <c r="A64" s="101"/>
      <c r="B64" s="102" t="s">
        <v>108</v>
      </c>
      <c r="C64" s="107" t="s">
        <v>146</v>
      </c>
      <c r="D64" s="103" t="s">
        <v>83</v>
      </c>
      <c r="E64" s="104">
        <v>1.71</v>
      </c>
      <c r="F64" s="112"/>
      <c r="G64" s="120"/>
      <c r="H64" s="9">
        <f t="shared" si="13"/>
        <v>0</v>
      </c>
      <c r="I64" s="35">
        <f t="shared" si="14"/>
        <v>0</v>
      </c>
      <c r="J64" s="35">
        <f t="shared" si="15"/>
        <v>0</v>
      </c>
      <c r="K64" s="35">
        <f t="shared" si="16"/>
        <v>0</v>
      </c>
    </row>
    <row r="65" spans="1:13" s="105" customFormat="1" outlineLevel="2" x14ac:dyDescent="0.25">
      <c r="A65" s="101"/>
      <c r="B65" s="102" t="s">
        <v>109</v>
      </c>
      <c r="C65" s="107" t="s">
        <v>111</v>
      </c>
      <c r="D65" s="103" t="s">
        <v>83</v>
      </c>
      <c r="E65" s="104">
        <v>2.1</v>
      </c>
      <c r="F65" s="112"/>
      <c r="G65" s="120"/>
      <c r="H65" s="9">
        <f t="shared" si="13"/>
        <v>0</v>
      </c>
      <c r="I65" s="35">
        <f t="shared" si="14"/>
        <v>0</v>
      </c>
      <c r="J65" s="35">
        <f t="shared" si="15"/>
        <v>0</v>
      </c>
      <c r="K65" s="35">
        <f t="shared" si="16"/>
        <v>0</v>
      </c>
    </row>
    <row r="66" spans="1:13" s="105" customFormat="1" outlineLevel="2" x14ac:dyDescent="0.25">
      <c r="A66" s="101"/>
      <c r="B66" s="102" t="s">
        <v>110</v>
      </c>
      <c r="C66" s="106" t="s">
        <v>78</v>
      </c>
      <c r="D66" s="103" t="s">
        <v>69</v>
      </c>
      <c r="E66" s="104">
        <f>E61</f>
        <v>6</v>
      </c>
      <c r="F66" s="112"/>
      <c r="G66" s="120"/>
      <c r="H66" s="9">
        <f t="shared" si="13"/>
        <v>0</v>
      </c>
      <c r="I66" s="35">
        <f t="shared" si="14"/>
        <v>0</v>
      </c>
      <c r="J66" s="35">
        <f t="shared" si="15"/>
        <v>0</v>
      </c>
      <c r="K66" s="35">
        <f t="shared" si="16"/>
        <v>0</v>
      </c>
      <c r="M66" s="113" t="s">
        <v>139</v>
      </c>
    </row>
    <row r="67" spans="1:13" s="36" customFormat="1" ht="47.25" outlineLevel="2" x14ac:dyDescent="0.25">
      <c r="A67" s="67"/>
      <c r="B67" s="68" t="s">
        <v>96</v>
      </c>
      <c r="C67" s="69" t="s">
        <v>209</v>
      </c>
      <c r="D67" s="70" t="s">
        <v>69</v>
      </c>
      <c r="E67" s="75">
        <v>1</v>
      </c>
      <c r="F67" s="123">
        <f>SUMPRODUCT(E68:E69,F68:F69)/E67</f>
        <v>0</v>
      </c>
      <c r="G67" s="121"/>
      <c r="H67" s="9">
        <f t="shared" ref="H67:H81" si="17">SUM(F67:G67)</f>
        <v>0</v>
      </c>
      <c r="I67" s="35">
        <f t="shared" ref="I67:I81" si="18">E67*F67</f>
        <v>0</v>
      </c>
      <c r="J67" s="35">
        <f t="shared" ref="J67:J81" si="19">G67*E67</f>
        <v>0</v>
      </c>
      <c r="K67" s="35">
        <f t="shared" ref="K67:K81" si="20">H67*E67</f>
        <v>0</v>
      </c>
    </row>
    <row r="68" spans="1:13" s="105" customFormat="1" outlineLevel="2" x14ac:dyDescent="0.25">
      <c r="A68" s="101"/>
      <c r="B68" s="102" t="s">
        <v>112</v>
      </c>
      <c r="C68" s="107" t="s">
        <v>167</v>
      </c>
      <c r="D68" s="103" t="s">
        <v>80</v>
      </c>
      <c r="E68" s="104">
        <f>E67*0.027</f>
        <v>0.03</v>
      </c>
      <c r="F68" s="112"/>
      <c r="G68" s="120"/>
      <c r="H68" s="9">
        <f t="shared" si="17"/>
        <v>0</v>
      </c>
      <c r="I68" s="35">
        <f t="shared" si="18"/>
        <v>0</v>
      </c>
      <c r="J68" s="35">
        <f t="shared" si="19"/>
        <v>0</v>
      </c>
      <c r="K68" s="35">
        <f t="shared" si="20"/>
        <v>0</v>
      </c>
    </row>
    <row r="69" spans="1:13" s="105" customFormat="1" outlineLevel="2" x14ac:dyDescent="0.25">
      <c r="A69" s="101"/>
      <c r="B69" s="102" t="s">
        <v>113</v>
      </c>
      <c r="C69" s="106" t="s">
        <v>78</v>
      </c>
      <c r="D69" s="103" t="s">
        <v>69</v>
      </c>
      <c r="E69" s="104">
        <f>E67</f>
        <v>1</v>
      </c>
      <c r="F69" s="112"/>
      <c r="G69" s="120"/>
      <c r="H69" s="9">
        <f t="shared" si="17"/>
        <v>0</v>
      </c>
      <c r="I69" s="35">
        <f t="shared" si="18"/>
        <v>0</v>
      </c>
      <c r="J69" s="35">
        <f t="shared" si="19"/>
        <v>0</v>
      </c>
      <c r="K69" s="35">
        <f t="shared" si="20"/>
        <v>0</v>
      </c>
    </row>
    <row r="70" spans="1:13" s="36" customFormat="1" ht="47.25" outlineLevel="2" x14ac:dyDescent="0.25">
      <c r="A70" s="67"/>
      <c r="B70" s="68" t="s">
        <v>97</v>
      </c>
      <c r="C70" s="69" t="s">
        <v>210</v>
      </c>
      <c r="D70" s="70" t="s">
        <v>69</v>
      </c>
      <c r="E70" s="75">
        <v>3</v>
      </c>
      <c r="F70" s="123">
        <f>SUMPRODUCT(E71:E72,F71:F72)/E70</f>
        <v>0</v>
      </c>
      <c r="G70" s="121"/>
      <c r="H70" s="9">
        <f t="shared" si="17"/>
        <v>0</v>
      </c>
      <c r="I70" s="35">
        <f t="shared" si="18"/>
        <v>0</v>
      </c>
      <c r="J70" s="35">
        <f t="shared" si="19"/>
        <v>0</v>
      </c>
      <c r="K70" s="35">
        <f t="shared" si="20"/>
        <v>0</v>
      </c>
    </row>
    <row r="71" spans="1:13" s="105" customFormat="1" outlineLevel="2" x14ac:dyDescent="0.25">
      <c r="A71" s="101"/>
      <c r="B71" s="102" t="s">
        <v>114</v>
      </c>
      <c r="C71" s="107" t="s">
        <v>167</v>
      </c>
      <c r="D71" s="103" t="s">
        <v>80</v>
      </c>
      <c r="E71" s="104">
        <f>E70*0.016</f>
        <v>0.05</v>
      </c>
      <c r="F71" s="112"/>
      <c r="G71" s="120"/>
      <c r="H71" s="9">
        <f t="shared" si="17"/>
        <v>0</v>
      </c>
      <c r="I71" s="35">
        <f t="shared" si="18"/>
        <v>0</v>
      </c>
      <c r="J71" s="35">
        <f t="shared" si="19"/>
        <v>0</v>
      </c>
      <c r="K71" s="35">
        <f t="shared" si="20"/>
        <v>0</v>
      </c>
    </row>
    <row r="72" spans="1:13" s="105" customFormat="1" outlineLevel="2" x14ac:dyDescent="0.25">
      <c r="A72" s="101"/>
      <c r="B72" s="102" t="s">
        <v>115</v>
      </c>
      <c r="C72" s="106" t="s">
        <v>78</v>
      </c>
      <c r="D72" s="103" t="s">
        <v>69</v>
      </c>
      <c r="E72" s="104">
        <f>E70</f>
        <v>3</v>
      </c>
      <c r="F72" s="112"/>
      <c r="G72" s="120"/>
      <c r="H72" s="9">
        <f t="shared" si="17"/>
        <v>0</v>
      </c>
      <c r="I72" s="35">
        <f t="shared" si="18"/>
        <v>0</v>
      </c>
      <c r="J72" s="35">
        <f t="shared" si="19"/>
        <v>0</v>
      </c>
      <c r="K72" s="35">
        <f t="shared" si="20"/>
        <v>0</v>
      </c>
    </row>
    <row r="73" spans="1:13" s="36" customFormat="1" ht="47.25" outlineLevel="2" x14ac:dyDescent="0.25">
      <c r="A73" s="67"/>
      <c r="B73" s="68" t="s">
        <v>98</v>
      </c>
      <c r="C73" s="69" t="s">
        <v>211</v>
      </c>
      <c r="D73" s="70" t="s">
        <v>69</v>
      </c>
      <c r="E73" s="75">
        <v>9</v>
      </c>
      <c r="F73" s="123">
        <f>SUMPRODUCT(E74:E75,F74:F75)/E73</f>
        <v>0</v>
      </c>
      <c r="G73" s="121"/>
      <c r="H73" s="9">
        <f t="shared" si="17"/>
        <v>0</v>
      </c>
      <c r="I73" s="35">
        <f t="shared" si="18"/>
        <v>0</v>
      </c>
      <c r="J73" s="35">
        <f t="shared" si="19"/>
        <v>0</v>
      </c>
      <c r="K73" s="35">
        <f t="shared" si="20"/>
        <v>0</v>
      </c>
    </row>
    <row r="74" spans="1:13" s="105" customFormat="1" outlineLevel="2" x14ac:dyDescent="0.25">
      <c r="A74" s="101"/>
      <c r="B74" s="102" t="s">
        <v>116</v>
      </c>
      <c r="C74" s="107" t="s">
        <v>167</v>
      </c>
      <c r="D74" s="103" t="s">
        <v>80</v>
      </c>
      <c r="E74" s="104">
        <f>E73*0.0185</f>
        <v>0.17</v>
      </c>
      <c r="F74" s="112"/>
      <c r="G74" s="120"/>
      <c r="H74" s="9">
        <f t="shared" si="17"/>
        <v>0</v>
      </c>
      <c r="I74" s="35">
        <f t="shared" si="18"/>
        <v>0</v>
      </c>
      <c r="J74" s="35">
        <f t="shared" si="19"/>
        <v>0</v>
      </c>
      <c r="K74" s="35">
        <f t="shared" si="20"/>
        <v>0</v>
      </c>
    </row>
    <row r="75" spans="1:13" s="105" customFormat="1" outlineLevel="2" x14ac:dyDescent="0.25">
      <c r="A75" s="101"/>
      <c r="B75" s="102" t="s">
        <v>117</v>
      </c>
      <c r="C75" s="106" t="s">
        <v>78</v>
      </c>
      <c r="D75" s="103" t="s">
        <v>69</v>
      </c>
      <c r="E75" s="104">
        <f>E73</f>
        <v>9</v>
      </c>
      <c r="F75" s="112"/>
      <c r="G75" s="120"/>
      <c r="H75" s="9">
        <f t="shared" si="17"/>
        <v>0</v>
      </c>
      <c r="I75" s="35">
        <f t="shared" si="18"/>
        <v>0</v>
      </c>
      <c r="J75" s="35">
        <f t="shared" si="19"/>
        <v>0</v>
      </c>
      <c r="K75" s="35">
        <f t="shared" si="20"/>
        <v>0</v>
      </c>
    </row>
    <row r="76" spans="1:13" s="36" customFormat="1" ht="47.25" outlineLevel="2" x14ac:dyDescent="0.25">
      <c r="A76" s="67"/>
      <c r="B76" s="68" t="s">
        <v>99</v>
      </c>
      <c r="C76" s="69" t="s">
        <v>210</v>
      </c>
      <c r="D76" s="70" t="s">
        <v>69</v>
      </c>
      <c r="E76" s="75">
        <v>3</v>
      </c>
      <c r="F76" s="123">
        <f>SUMPRODUCT(E77:E78,F77:F78)/E76</f>
        <v>0</v>
      </c>
      <c r="G76" s="121"/>
      <c r="H76" s="9">
        <f t="shared" si="17"/>
        <v>0</v>
      </c>
      <c r="I76" s="35">
        <f t="shared" si="18"/>
        <v>0</v>
      </c>
      <c r="J76" s="35">
        <f t="shared" si="19"/>
        <v>0</v>
      </c>
      <c r="K76" s="35">
        <f t="shared" si="20"/>
        <v>0</v>
      </c>
    </row>
    <row r="77" spans="1:13" s="105" customFormat="1" outlineLevel="2" x14ac:dyDescent="0.25">
      <c r="A77" s="101"/>
      <c r="B77" s="102" t="s">
        <v>119</v>
      </c>
      <c r="C77" s="107" t="s">
        <v>167</v>
      </c>
      <c r="D77" s="103" t="s">
        <v>80</v>
      </c>
      <c r="E77" s="104">
        <f>E76*0.012</f>
        <v>0.04</v>
      </c>
      <c r="F77" s="112"/>
      <c r="G77" s="120"/>
      <c r="H77" s="9">
        <f t="shared" si="17"/>
        <v>0</v>
      </c>
      <c r="I77" s="35">
        <f t="shared" si="18"/>
        <v>0</v>
      </c>
      <c r="J77" s="35">
        <f t="shared" si="19"/>
        <v>0</v>
      </c>
      <c r="K77" s="35">
        <f t="shared" si="20"/>
        <v>0</v>
      </c>
    </row>
    <row r="78" spans="1:13" s="105" customFormat="1" outlineLevel="2" x14ac:dyDescent="0.25">
      <c r="A78" s="101"/>
      <c r="B78" s="102" t="s">
        <v>120</v>
      </c>
      <c r="C78" s="106" t="s">
        <v>78</v>
      </c>
      <c r="D78" s="103" t="s">
        <v>69</v>
      </c>
      <c r="E78" s="104">
        <f>E76</f>
        <v>3</v>
      </c>
      <c r="F78" s="112"/>
      <c r="G78" s="120"/>
      <c r="H78" s="9">
        <f t="shared" si="17"/>
        <v>0</v>
      </c>
      <c r="I78" s="35">
        <f t="shared" si="18"/>
        <v>0</v>
      </c>
      <c r="J78" s="35">
        <f t="shared" si="19"/>
        <v>0</v>
      </c>
      <c r="K78" s="35">
        <f t="shared" si="20"/>
        <v>0</v>
      </c>
    </row>
    <row r="79" spans="1:13" s="36" customFormat="1" ht="31.5" outlineLevel="2" x14ac:dyDescent="0.25">
      <c r="A79" s="67"/>
      <c r="B79" s="68" t="s">
        <v>118</v>
      </c>
      <c r="C79" s="69" t="s">
        <v>212</v>
      </c>
      <c r="D79" s="70" t="s">
        <v>69</v>
      </c>
      <c r="E79" s="75">
        <v>14</v>
      </c>
      <c r="F79" s="123">
        <f>SUMPRODUCT(E80:E81,F80:F81)/E79</f>
        <v>0</v>
      </c>
      <c r="G79" s="121"/>
      <c r="H79" s="9">
        <f t="shared" si="17"/>
        <v>0</v>
      </c>
      <c r="I79" s="35">
        <f t="shared" si="18"/>
        <v>0</v>
      </c>
      <c r="J79" s="35">
        <f t="shared" si="19"/>
        <v>0</v>
      </c>
      <c r="K79" s="35">
        <f t="shared" si="20"/>
        <v>0</v>
      </c>
    </row>
    <row r="80" spans="1:13" s="105" customFormat="1" outlineLevel="2" x14ac:dyDescent="0.25">
      <c r="A80" s="101"/>
      <c r="B80" s="102" t="s">
        <v>121</v>
      </c>
      <c r="C80" s="107" t="s">
        <v>167</v>
      </c>
      <c r="D80" s="103" t="s">
        <v>80</v>
      </c>
      <c r="E80" s="104">
        <f>E79*0.01</f>
        <v>0.14000000000000001</v>
      </c>
      <c r="F80" s="112"/>
      <c r="G80" s="120"/>
      <c r="H80" s="9">
        <f t="shared" si="17"/>
        <v>0</v>
      </c>
      <c r="I80" s="35">
        <f t="shared" si="18"/>
        <v>0</v>
      </c>
      <c r="J80" s="35">
        <f t="shared" si="19"/>
        <v>0</v>
      </c>
      <c r="K80" s="35">
        <f t="shared" si="20"/>
        <v>0</v>
      </c>
    </row>
    <row r="81" spans="1:11" s="105" customFormat="1" outlineLevel="2" x14ac:dyDescent="0.25">
      <c r="A81" s="101"/>
      <c r="B81" s="102" t="s">
        <v>122</v>
      </c>
      <c r="C81" s="106" t="s">
        <v>78</v>
      </c>
      <c r="D81" s="103" t="s">
        <v>69</v>
      </c>
      <c r="E81" s="104">
        <f>E79</f>
        <v>14</v>
      </c>
      <c r="F81" s="112"/>
      <c r="G81" s="120"/>
      <c r="H81" s="9">
        <f t="shared" si="17"/>
        <v>0</v>
      </c>
      <c r="I81" s="35">
        <f t="shared" si="18"/>
        <v>0</v>
      </c>
      <c r="J81" s="35">
        <f t="shared" si="19"/>
        <v>0</v>
      </c>
      <c r="K81" s="35">
        <f t="shared" si="20"/>
        <v>0</v>
      </c>
    </row>
    <row r="82" spans="1:11" s="33" customFormat="1" ht="18.75" customHeight="1" x14ac:dyDescent="0.25">
      <c r="A82" s="71"/>
      <c r="B82" s="71" t="s">
        <v>124</v>
      </c>
      <c r="C82" s="72" t="s">
        <v>135</v>
      </c>
      <c r="D82" s="73"/>
      <c r="E82" s="74"/>
      <c r="F82" s="126"/>
      <c r="G82" s="126"/>
      <c r="H82" s="126"/>
      <c r="I82" s="10">
        <f>SUM(I83:I89)</f>
        <v>0</v>
      </c>
      <c r="J82" s="10">
        <f t="shared" ref="J82:K82" si="21">SUM(J83:J89)</f>
        <v>0</v>
      </c>
      <c r="K82" s="10">
        <f t="shared" si="21"/>
        <v>0</v>
      </c>
    </row>
    <row r="83" spans="1:11" s="36" customFormat="1" ht="31.5" outlineLevel="2" x14ac:dyDescent="0.25">
      <c r="A83" s="67"/>
      <c r="B83" s="68" t="s">
        <v>125</v>
      </c>
      <c r="C83" s="66" t="s">
        <v>213</v>
      </c>
      <c r="D83" s="70" t="s">
        <v>69</v>
      </c>
      <c r="E83" s="75">
        <v>3</v>
      </c>
      <c r="F83" s="123">
        <f>SUMPRODUCT(E84:E85,F84:F85)/E83</f>
        <v>0</v>
      </c>
      <c r="G83" s="114"/>
      <c r="H83" s="9">
        <f t="shared" ref="H83:H89" si="22">SUM(F83:G83)</f>
        <v>0</v>
      </c>
      <c r="I83" s="35">
        <f t="shared" ref="I83:I89" si="23">E83*F83</f>
        <v>0</v>
      </c>
      <c r="J83" s="35">
        <f t="shared" ref="J83:J89" si="24">G83*E83</f>
        <v>0</v>
      </c>
      <c r="K83" s="35">
        <f t="shared" ref="K83:K89" si="25">H83*E83</f>
        <v>0</v>
      </c>
    </row>
    <row r="84" spans="1:11" s="105" customFormat="1" outlineLevel="2" x14ac:dyDescent="0.25">
      <c r="A84" s="101"/>
      <c r="B84" s="102" t="s">
        <v>128</v>
      </c>
      <c r="C84" s="107" t="s">
        <v>130</v>
      </c>
      <c r="D84" s="103" t="s">
        <v>69</v>
      </c>
      <c r="E84" s="104">
        <f>E83</f>
        <v>3</v>
      </c>
      <c r="F84" s="112"/>
      <c r="G84" s="120"/>
      <c r="H84" s="9">
        <f t="shared" si="22"/>
        <v>0</v>
      </c>
      <c r="I84" s="35">
        <f t="shared" si="23"/>
        <v>0</v>
      </c>
      <c r="J84" s="35">
        <f t="shared" si="24"/>
        <v>0</v>
      </c>
      <c r="K84" s="35">
        <f t="shared" si="25"/>
        <v>0</v>
      </c>
    </row>
    <row r="85" spans="1:11" s="105" customFormat="1" outlineLevel="2" x14ac:dyDescent="0.25">
      <c r="A85" s="101"/>
      <c r="B85" s="102" t="s">
        <v>129</v>
      </c>
      <c r="C85" s="106" t="s">
        <v>78</v>
      </c>
      <c r="D85" s="103" t="s">
        <v>69</v>
      </c>
      <c r="E85" s="104">
        <f>E83</f>
        <v>3</v>
      </c>
      <c r="F85" s="112"/>
      <c r="G85" s="120"/>
      <c r="H85" s="9">
        <f t="shared" si="22"/>
        <v>0</v>
      </c>
      <c r="I85" s="35">
        <f t="shared" si="23"/>
        <v>0</v>
      </c>
      <c r="J85" s="35">
        <f t="shared" si="24"/>
        <v>0</v>
      </c>
      <c r="K85" s="35">
        <f t="shared" si="25"/>
        <v>0</v>
      </c>
    </row>
    <row r="86" spans="1:11" s="36" customFormat="1" ht="31.5" outlineLevel="2" x14ac:dyDescent="0.25">
      <c r="A86" s="67"/>
      <c r="B86" s="68" t="s">
        <v>126</v>
      </c>
      <c r="C86" s="66" t="s">
        <v>214</v>
      </c>
      <c r="D86" s="70" t="s">
        <v>69</v>
      </c>
      <c r="E86" s="75">
        <v>2</v>
      </c>
      <c r="F86" s="123">
        <f>SUMPRODUCT(E87:E89,F87:F89)/E86</f>
        <v>0</v>
      </c>
      <c r="G86" s="114"/>
      <c r="H86" s="9">
        <f t="shared" si="22"/>
        <v>0</v>
      </c>
      <c r="I86" s="35">
        <f t="shared" si="23"/>
        <v>0</v>
      </c>
      <c r="J86" s="35">
        <f t="shared" si="24"/>
        <v>0</v>
      </c>
      <c r="K86" s="35">
        <f t="shared" si="25"/>
        <v>0</v>
      </c>
    </row>
    <row r="87" spans="1:11" s="105" customFormat="1" outlineLevel="2" x14ac:dyDescent="0.25">
      <c r="A87" s="101"/>
      <c r="B87" s="102" t="s">
        <v>133</v>
      </c>
      <c r="C87" s="107" t="s">
        <v>131</v>
      </c>
      <c r="D87" s="103" t="s">
        <v>69</v>
      </c>
      <c r="E87" s="104">
        <f>E86</f>
        <v>2</v>
      </c>
      <c r="F87" s="112"/>
      <c r="G87" s="120"/>
      <c r="H87" s="9">
        <f t="shared" si="22"/>
        <v>0</v>
      </c>
      <c r="I87" s="35">
        <f t="shared" si="23"/>
        <v>0</v>
      </c>
      <c r="J87" s="35">
        <f t="shared" si="24"/>
        <v>0</v>
      </c>
      <c r="K87" s="35">
        <f t="shared" si="25"/>
        <v>0</v>
      </c>
    </row>
    <row r="88" spans="1:11" s="105" customFormat="1" outlineLevel="2" x14ac:dyDescent="0.25">
      <c r="A88" s="101"/>
      <c r="B88" s="102" t="s">
        <v>134</v>
      </c>
      <c r="C88" s="106" t="s">
        <v>78</v>
      </c>
      <c r="D88" s="103" t="s">
        <v>69</v>
      </c>
      <c r="E88" s="104">
        <f>E86</f>
        <v>2</v>
      </c>
      <c r="F88" s="112"/>
      <c r="G88" s="120"/>
      <c r="H88" s="9">
        <f t="shared" si="22"/>
        <v>0</v>
      </c>
      <c r="I88" s="35">
        <f t="shared" si="23"/>
        <v>0</v>
      </c>
      <c r="J88" s="35">
        <f t="shared" si="24"/>
        <v>0</v>
      </c>
      <c r="K88" s="35">
        <f t="shared" si="25"/>
        <v>0</v>
      </c>
    </row>
    <row r="89" spans="1:11" s="36" customFormat="1" ht="31.5" outlineLevel="2" x14ac:dyDescent="0.25">
      <c r="A89" s="67"/>
      <c r="B89" s="68" t="s">
        <v>127</v>
      </c>
      <c r="C89" s="66" t="s">
        <v>215</v>
      </c>
      <c r="D89" s="70" t="s">
        <v>69</v>
      </c>
      <c r="E89" s="75">
        <v>2</v>
      </c>
      <c r="F89" s="114"/>
      <c r="G89" s="114"/>
      <c r="H89" s="9">
        <f t="shared" si="22"/>
        <v>0</v>
      </c>
      <c r="I89" s="35">
        <f t="shared" si="23"/>
        <v>0</v>
      </c>
      <c r="J89" s="35">
        <f t="shared" si="24"/>
        <v>0</v>
      </c>
      <c r="K89" s="35">
        <f t="shared" si="25"/>
        <v>0</v>
      </c>
    </row>
    <row r="90" spans="1:11" s="33" customFormat="1" ht="18.75" customHeight="1" x14ac:dyDescent="0.25">
      <c r="A90" s="71"/>
      <c r="B90" s="71" t="s">
        <v>132</v>
      </c>
      <c r="C90" s="72" t="s">
        <v>174</v>
      </c>
      <c r="D90" s="73"/>
      <c r="E90" s="74"/>
      <c r="F90" s="126"/>
      <c r="G90" s="126"/>
      <c r="H90" s="126"/>
      <c r="I90" s="10">
        <f>SUM(I91:I94)</f>
        <v>0</v>
      </c>
      <c r="J90" s="10">
        <f t="shared" ref="J90:K90" si="26">SUM(J91:J94)</f>
        <v>0</v>
      </c>
      <c r="K90" s="10">
        <f t="shared" si="26"/>
        <v>0</v>
      </c>
    </row>
    <row r="91" spans="1:11" s="36" customFormat="1" ht="31.5" outlineLevel="2" x14ac:dyDescent="0.25">
      <c r="A91" s="67"/>
      <c r="B91" s="68" t="s">
        <v>164</v>
      </c>
      <c r="C91" s="66" t="s">
        <v>216</v>
      </c>
      <c r="D91" s="70" t="s">
        <v>80</v>
      </c>
      <c r="E91" s="75">
        <v>1.81</v>
      </c>
      <c r="F91" s="123">
        <f>SUMPRODUCT(E92:E94,F92:F94)/E91</f>
        <v>0</v>
      </c>
      <c r="G91" s="114"/>
      <c r="H91" s="9">
        <f t="shared" ref="H91:H94" si="27">SUM(F91:G91)</f>
        <v>0</v>
      </c>
      <c r="I91" s="35">
        <f t="shared" ref="I91:I94" si="28">E91*F91</f>
        <v>0</v>
      </c>
      <c r="J91" s="35">
        <f t="shared" ref="J91:J94" si="29">G91*E91</f>
        <v>0</v>
      </c>
      <c r="K91" s="35">
        <f t="shared" ref="K91:K94" si="30">H91*E91</f>
        <v>0</v>
      </c>
    </row>
    <row r="92" spans="1:11" s="36" customFormat="1" outlineLevel="2" x14ac:dyDescent="0.25">
      <c r="A92" s="67"/>
      <c r="B92" s="102" t="s">
        <v>165</v>
      </c>
      <c r="C92" s="119" t="s">
        <v>175</v>
      </c>
      <c r="D92" s="103" t="s">
        <v>83</v>
      </c>
      <c r="E92" s="104">
        <v>42</v>
      </c>
      <c r="F92" s="114"/>
      <c r="G92" s="125"/>
      <c r="H92" s="9">
        <f t="shared" si="27"/>
        <v>0</v>
      </c>
      <c r="I92" s="35">
        <f t="shared" si="28"/>
        <v>0</v>
      </c>
      <c r="J92" s="35">
        <f t="shared" si="29"/>
        <v>0</v>
      </c>
      <c r="K92" s="35">
        <f t="shared" si="30"/>
        <v>0</v>
      </c>
    </row>
    <row r="93" spans="1:11" s="36" customFormat="1" outlineLevel="2" x14ac:dyDescent="0.25">
      <c r="A93" s="67"/>
      <c r="B93" s="102" t="s">
        <v>166</v>
      </c>
      <c r="C93" s="119" t="s">
        <v>176</v>
      </c>
      <c r="D93" s="103" t="s">
        <v>83</v>
      </c>
      <c r="E93" s="104">
        <v>145</v>
      </c>
      <c r="F93" s="114"/>
      <c r="G93" s="125"/>
      <c r="H93" s="9">
        <f t="shared" si="27"/>
        <v>0</v>
      </c>
      <c r="I93" s="35">
        <f t="shared" si="28"/>
        <v>0</v>
      </c>
      <c r="J93" s="35">
        <f t="shared" si="29"/>
        <v>0</v>
      </c>
      <c r="K93" s="35">
        <f t="shared" si="30"/>
        <v>0</v>
      </c>
    </row>
    <row r="94" spans="1:11" s="36" customFormat="1" outlineLevel="2" x14ac:dyDescent="0.25">
      <c r="A94" s="67"/>
      <c r="B94" s="102" t="s">
        <v>178</v>
      </c>
      <c r="C94" s="119" t="s">
        <v>177</v>
      </c>
      <c r="D94" s="103" t="s">
        <v>170</v>
      </c>
      <c r="E94" s="104">
        <v>10.65</v>
      </c>
      <c r="F94" s="114"/>
      <c r="G94" s="125"/>
      <c r="H94" s="9">
        <f t="shared" si="27"/>
        <v>0</v>
      </c>
      <c r="I94" s="35">
        <f t="shared" si="28"/>
        <v>0</v>
      </c>
      <c r="J94" s="35">
        <f t="shared" si="29"/>
        <v>0</v>
      </c>
      <c r="K94" s="35">
        <f t="shared" si="30"/>
        <v>0</v>
      </c>
    </row>
    <row r="95" spans="1:11" s="33" customFormat="1" ht="18.75" customHeight="1" x14ac:dyDescent="0.25">
      <c r="A95" s="71"/>
      <c r="B95" s="71" t="s">
        <v>168</v>
      </c>
      <c r="C95" s="72" t="s">
        <v>162</v>
      </c>
      <c r="D95" s="73"/>
      <c r="E95" s="74"/>
      <c r="F95" s="126"/>
      <c r="G95" s="126"/>
      <c r="H95" s="126"/>
      <c r="I95" s="10">
        <f>SUM(I96:I98)</f>
        <v>0</v>
      </c>
      <c r="J95" s="10">
        <f t="shared" ref="J95:K95" si="31">SUM(J96:J98)</f>
        <v>0</v>
      </c>
      <c r="K95" s="10">
        <f t="shared" si="31"/>
        <v>0</v>
      </c>
    </row>
    <row r="96" spans="1:11" s="36" customFormat="1" ht="31.5" outlineLevel="1" x14ac:dyDescent="0.25">
      <c r="A96" s="67"/>
      <c r="B96" s="68" t="s">
        <v>179</v>
      </c>
      <c r="C96" s="66" t="s">
        <v>217</v>
      </c>
      <c r="D96" s="70" t="s">
        <v>69</v>
      </c>
      <c r="E96" s="75">
        <v>1</v>
      </c>
      <c r="F96" s="123">
        <f>SUMPRODUCT(E97:E98,F97:F98)/E96</f>
        <v>0</v>
      </c>
      <c r="G96" s="114"/>
      <c r="H96" s="9">
        <f t="shared" ref="H96:H98" si="32">SUM(F96:G96)</f>
        <v>0</v>
      </c>
      <c r="I96" s="35">
        <f t="shared" ref="I96:I98" si="33">E96*F96</f>
        <v>0</v>
      </c>
      <c r="J96" s="35">
        <f t="shared" ref="J96:J98" si="34">G96*E96</f>
        <v>0</v>
      </c>
      <c r="K96" s="35">
        <f t="shared" ref="K96:K98" si="35">H96*E96</f>
        <v>0</v>
      </c>
    </row>
    <row r="97" spans="1:16" s="36" customFormat="1" ht="18.75" customHeight="1" outlineLevel="1" x14ac:dyDescent="0.25">
      <c r="A97" s="67"/>
      <c r="B97" s="102" t="s">
        <v>180</v>
      </c>
      <c r="C97" s="107" t="s">
        <v>163</v>
      </c>
      <c r="D97" s="103" t="s">
        <v>69</v>
      </c>
      <c r="E97" s="104">
        <f>E96</f>
        <v>1</v>
      </c>
      <c r="F97" s="112"/>
      <c r="G97" s="120"/>
      <c r="H97" s="9">
        <f t="shared" si="32"/>
        <v>0</v>
      </c>
      <c r="I97" s="35">
        <f t="shared" si="33"/>
        <v>0</v>
      </c>
      <c r="J97" s="35">
        <f t="shared" si="34"/>
        <v>0</v>
      </c>
      <c r="K97" s="35">
        <f t="shared" si="35"/>
        <v>0</v>
      </c>
    </row>
    <row r="98" spans="1:16" s="36" customFormat="1" ht="18.75" customHeight="1" outlineLevel="1" x14ac:dyDescent="0.25">
      <c r="A98" s="67"/>
      <c r="B98" s="102" t="s">
        <v>181</v>
      </c>
      <c r="C98" s="106" t="s">
        <v>78</v>
      </c>
      <c r="D98" s="103" t="s">
        <v>69</v>
      </c>
      <c r="E98" s="104">
        <f>E96</f>
        <v>1</v>
      </c>
      <c r="F98" s="112"/>
      <c r="G98" s="120"/>
      <c r="H98" s="9">
        <f t="shared" si="32"/>
        <v>0</v>
      </c>
      <c r="I98" s="35">
        <f t="shared" si="33"/>
        <v>0</v>
      </c>
      <c r="J98" s="35">
        <f t="shared" si="34"/>
        <v>0</v>
      </c>
      <c r="K98" s="35">
        <f t="shared" si="35"/>
        <v>0</v>
      </c>
    </row>
    <row r="99" spans="1:16" s="33" customFormat="1" ht="18.75" customHeight="1" x14ac:dyDescent="0.25">
      <c r="A99" s="71"/>
      <c r="B99" s="71" t="s">
        <v>173</v>
      </c>
      <c r="C99" s="72" t="s">
        <v>171</v>
      </c>
      <c r="D99" s="73"/>
      <c r="E99" s="74"/>
      <c r="F99" s="126"/>
      <c r="G99" s="126"/>
      <c r="H99" s="126"/>
      <c r="I99" s="10">
        <f>SUM(I100:I102)</f>
        <v>0</v>
      </c>
      <c r="J99" s="10">
        <f t="shared" ref="J99:K99" si="36">SUM(J100:J102)</f>
        <v>0</v>
      </c>
      <c r="K99" s="10">
        <f t="shared" si="36"/>
        <v>0</v>
      </c>
    </row>
    <row r="100" spans="1:16" s="118" customFormat="1" ht="31.5" outlineLevel="1" x14ac:dyDescent="0.25">
      <c r="A100" s="68"/>
      <c r="B100" s="68" t="s">
        <v>182</v>
      </c>
      <c r="C100" s="116" t="s">
        <v>218</v>
      </c>
      <c r="D100" s="115" t="s">
        <v>170</v>
      </c>
      <c r="E100" s="117">
        <v>1</v>
      </c>
      <c r="F100" s="123"/>
      <c r="G100" s="114"/>
      <c r="H100" s="9">
        <f t="shared" ref="H100:H102" si="37">SUM(F100:G100)</f>
        <v>0</v>
      </c>
      <c r="I100" s="35">
        <f t="shared" ref="I100:I102" si="38">E100*F100</f>
        <v>0</v>
      </c>
      <c r="J100" s="35">
        <f t="shared" ref="J100:J102" si="39">G100*E100</f>
        <v>0</v>
      </c>
      <c r="K100" s="35">
        <f t="shared" ref="K100:K102" si="40">H100*E100</f>
        <v>0</v>
      </c>
    </row>
    <row r="101" spans="1:16" s="118" customFormat="1" ht="31.5" outlineLevel="1" x14ac:dyDescent="0.25">
      <c r="A101" s="68"/>
      <c r="B101" s="68" t="s">
        <v>183</v>
      </c>
      <c r="C101" s="116" t="s">
        <v>219</v>
      </c>
      <c r="D101" s="115" t="s">
        <v>170</v>
      </c>
      <c r="E101" s="117">
        <v>1</v>
      </c>
      <c r="F101" s="123"/>
      <c r="G101" s="114"/>
      <c r="H101" s="9">
        <f t="shared" si="37"/>
        <v>0</v>
      </c>
      <c r="I101" s="35">
        <f t="shared" si="38"/>
        <v>0</v>
      </c>
      <c r="J101" s="35">
        <f t="shared" si="39"/>
        <v>0</v>
      </c>
      <c r="K101" s="35">
        <f t="shared" si="40"/>
        <v>0</v>
      </c>
    </row>
    <row r="102" spans="1:16" s="118" customFormat="1" ht="31.5" outlineLevel="1" x14ac:dyDescent="0.25">
      <c r="A102" s="68"/>
      <c r="B102" s="68" t="s">
        <v>184</v>
      </c>
      <c r="C102" s="116" t="s">
        <v>220</v>
      </c>
      <c r="D102" s="115" t="s">
        <v>170</v>
      </c>
      <c r="E102" s="117">
        <v>1</v>
      </c>
      <c r="F102" s="123"/>
      <c r="G102" s="114"/>
      <c r="H102" s="9">
        <f t="shared" si="37"/>
        <v>0</v>
      </c>
      <c r="I102" s="35">
        <f t="shared" si="38"/>
        <v>0</v>
      </c>
      <c r="J102" s="35">
        <f t="shared" si="39"/>
        <v>0</v>
      </c>
      <c r="K102" s="35">
        <f t="shared" si="40"/>
        <v>0</v>
      </c>
    </row>
    <row r="103" spans="1:16" s="33" customFormat="1" ht="18.75" customHeight="1" x14ac:dyDescent="0.25">
      <c r="A103" s="71"/>
      <c r="B103" s="71" t="s">
        <v>185</v>
      </c>
      <c r="C103" s="72" t="s">
        <v>172</v>
      </c>
      <c r="D103" s="73"/>
      <c r="E103" s="74"/>
      <c r="F103" s="126"/>
      <c r="G103" s="126"/>
      <c r="H103" s="126"/>
      <c r="I103" s="10">
        <f>I104</f>
        <v>0</v>
      </c>
      <c r="J103" s="10">
        <f t="shared" ref="J103:K103" si="41">J104</f>
        <v>0</v>
      </c>
      <c r="K103" s="10">
        <f t="shared" si="41"/>
        <v>0</v>
      </c>
    </row>
    <row r="104" spans="1:16" s="118" customFormat="1" ht="31.5" outlineLevel="1" x14ac:dyDescent="0.25">
      <c r="A104" s="68"/>
      <c r="B104" s="68" t="s">
        <v>186</v>
      </c>
      <c r="C104" s="116" t="s">
        <v>221</v>
      </c>
      <c r="D104" s="115" t="s">
        <v>170</v>
      </c>
      <c r="E104" s="117">
        <v>1</v>
      </c>
      <c r="F104" s="123"/>
      <c r="G104" s="114"/>
      <c r="H104" s="9">
        <f t="shared" ref="H104" si="42">SUM(F104:G104)</f>
        <v>0</v>
      </c>
      <c r="I104" s="35">
        <f t="shared" ref="I104" si="43">E104*F104</f>
        <v>0</v>
      </c>
      <c r="J104" s="35">
        <f t="shared" ref="J104" si="44">G104*E104</f>
        <v>0</v>
      </c>
      <c r="K104" s="35">
        <f t="shared" ref="K104" si="45">H104*E104</f>
        <v>0</v>
      </c>
    </row>
    <row r="105" spans="1:16" s="118" customFormat="1" x14ac:dyDescent="0.25">
      <c r="A105" s="83"/>
      <c r="B105" s="83"/>
      <c r="C105" s="84" t="s">
        <v>76</v>
      </c>
      <c r="D105" s="85"/>
      <c r="E105" s="86"/>
      <c r="F105" s="87"/>
      <c r="G105" s="88"/>
      <c r="H105" s="89"/>
      <c r="I105" s="90">
        <f>SUM(I20,I32,I55,I82,I90,I95,I99,I103)</f>
        <v>0</v>
      </c>
      <c r="J105" s="90">
        <f t="shared" ref="J105:K105" si="46">SUM(J20,J32,J55,J82,J90,J95,J99,J103)</f>
        <v>0</v>
      </c>
      <c r="K105" s="90">
        <f t="shared" si="46"/>
        <v>0</v>
      </c>
    </row>
    <row r="106" spans="1:16" s="36" customFormat="1" ht="16.5" thickBot="1" x14ac:dyDescent="0.3">
      <c r="A106" s="92"/>
      <c r="B106" s="93"/>
      <c r="C106" s="94" t="s">
        <v>77</v>
      </c>
      <c r="D106" s="95"/>
      <c r="E106" s="96"/>
      <c r="F106" s="97"/>
      <c r="G106" s="98"/>
      <c r="H106" s="99"/>
      <c r="I106" s="100"/>
      <c r="J106" s="100"/>
      <c r="K106" s="100">
        <f>ROUND(K105*20/120,2)</f>
        <v>0</v>
      </c>
      <c r="L106" s="100" t="e">
        <f>ROUND(#REF!*20/120,2)</f>
        <v>#REF!</v>
      </c>
      <c r="M106" s="91"/>
    </row>
    <row r="107" spans="1:16" s="32" customFormat="1" x14ac:dyDescent="0.25">
      <c r="A107" s="148"/>
      <c r="B107" s="154" t="s">
        <v>73</v>
      </c>
      <c r="C107" s="155"/>
      <c r="D107" s="155"/>
      <c r="E107" s="155"/>
      <c r="F107" s="155"/>
      <c r="G107" s="155"/>
      <c r="H107" s="155"/>
      <c r="I107" s="155"/>
      <c r="J107" s="155"/>
      <c r="K107" s="155"/>
      <c r="N107" s="36"/>
      <c r="O107" s="36"/>
      <c r="P107" s="36"/>
    </row>
    <row r="108" spans="1:16" x14ac:dyDescent="0.25">
      <c r="A108" s="149"/>
      <c r="B108" s="152" t="s">
        <v>18</v>
      </c>
      <c r="C108" s="153"/>
      <c r="D108" s="153"/>
      <c r="E108" s="153"/>
      <c r="F108" s="153"/>
      <c r="G108" s="153"/>
      <c r="H108" s="153"/>
      <c r="I108" s="153"/>
      <c r="J108" s="153"/>
      <c r="K108" s="153"/>
      <c r="N108" s="2"/>
      <c r="O108" s="2"/>
    </row>
    <row r="109" spans="1:16" ht="27.6" customHeight="1" x14ac:dyDescent="0.25">
      <c r="A109" s="149"/>
      <c r="B109" s="152" t="s">
        <v>26</v>
      </c>
      <c r="C109" s="153"/>
      <c r="D109" s="153"/>
      <c r="E109" s="153"/>
      <c r="F109" s="153"/>
      <c r="G109" s="153"/>
      <c r="H109" s="153"/>
      <c r="I109" s="153"/>
      <c r="J109" s="153"/>
      <c r="K109" s="153"/>
      <c r="N109" s="2"/>
      <c r="O109" s="2"/>
    </row>
    <row r="110" spans="1:16" ht="33.75" customHeight="1" x14ac:dyDescent="0.25">
      <c r="A110" s="149"/>
      <c r="B110" s="152" t="s">
        <v>27</v>
      </c>
      <c r="C110" s="153"/>
      <c r="D110" s="153"/>
      <c r="E110" s="153"/>
      <c r="F110" s="153"/>
      <c r="G110" s="153"/>
      <c r="H110" s="153"/>
      <c r="I110" s="153"/>
      <c r="J110" s="153"/>
      <c r="K110" s="153"/>
      <c r="N110" s="2"/>
      <c r="O110" s="2"/>
    </row>
    <row r="111" spans="1:16" ht="33" customHeight="1" x14ac:dyDescent="0.25">
      <c r="A111" s="149"/>
      <c r="B111" s="152" t="s">
        <v>28</v>
      </c>
      <c r="C111" s="153"/>
      <c r="D111" s="153"/>
      <c r="E111" s="153"/>
      <c r="F111" s="153"/>
      <c r="G111" s="153"/>
      <c r="H111" s="153"/>
      <c r="I111" s="153"/>
      <c r="J111" s="153"/>
      <c r="K111" s="153"/>
      <c r="N111" s="2"/>
      <c r="O111" s="2"/>
    </row>
    <row r="112" spans="1:16" ht="32.25" customHeight="1" x14ac:dyDescent="0.25">
      <c r="A112" s="149"/>
      <c r="B112" s="152" t="s">
        <v>17</v>
      </c>
      <c r="C112" s="153"/>
      <c r="D112" s="153"/>
      <c r="E112" s="153"/>
      <c r="F112" s="153"/>
      <c r="G112" s="153"/>
      <c r="H112" s="153"/>
      <c r="I112" s="153"/>
      <c r="J112" s="153"/>
      <c r="K112" s="153"/>
      <c r="N112" s="2"/>
      <c r="O112" s="2"/>
    </row>
    <row r="113" spans="1:15" x14ac:dyDescent="0.25">
      <c r="A113" s="149"/>
      <c r="B113" s="152" t="s">
        <v>224</v>
      </c>
      <c r="C113" s="153"/>
      <c r="D113" s="153"/>
      <c r="E113" s="153"/>
      <c r="F113" s="153"/>
      <c r="G113" s="153"/>
      <c r="H113" s="153"/>
      <c r="I113" s="153"/>
      <c r="J113" s="153"/>
      <c r="K113" s="153"/>
      <c r="N113" s="2"/>
      <c r="O113" s="2"/>
    </row>
    <row r="114" spans="1:15" x14ac:dyDescent="0.25">
      <c r="A114" s="149"/>
      <c r="B114" s="150" t="s">
        <v>40</v>
      </c>
      <c r="C114" s="151"/>
      <c r="D114" s="151"/>
      <c r="E114" s="151"/>
      <c r="F114" s="151"/>
      <c r="G114" s="151"/>
      <c r="H114" s="151"/>
      <c r="I114" s="151"/>
      <c r="J114" s="151"/>
      <c r="K114" s="151"/>
      <c r="N114" s="2"/>
      <c r="O114" s="2"/>
    </row>
    <row r="115" spans="1:15" ht="44.25" customHeight="1" x14ac:dyDescent="0.25">
      <c r="A115" s="149"/>
      <c r="B115" s="152" t="s">
        <v>29</v>
      </c>
      <c r="C115" s="153"/>
      <c r="D115" s="153"/>
      <c r="E115" s="153"/>
      <c r="F115" s="153"/>
      <c r="G115" s="153"/>
      <c r="H115" s="153"/>
      <c r="I115" s="153"/>
      <c r="J115" s="153"/>
      <c r="K115" s="153"/>
      <c r="N115" s="2"/>
      <c r="O115" s="2"/>
    </row>
    <row r="116" spans="1:15" x14ac:dyDescent="0.25">
      <c r="A116" s="149"/>
      <c r="B116" s="150" t="s">
        <v>30</v>
      </c>
      <c r="C116" s="151"/>
      <c r="D116" s="151"/>
      <c r="E116" s="151"/>
      <c r="F116" s="151"/>
      <c r="G116" s="151"/>
      <c r="H116" s="151"/>
      <c r="I116" s="151"/>
      <c r="J116" s="151"/>
      <c r="K116" s="151"/>
      <c r="N116" s="2"/>
      <c r="O116" s="2"/>
    </row>
    <row r="117" spans="1:15" ht="32.25" customHeight="1" x14ac:dyDescent="0.25">
      <c r="A117" s="149"/>
      <c r="B117" s="152" t="s">
        <v>31</v>
      </c>
      <c r="C117" s="153"/>
      <c r="D117" s="153"/>
      <c r="E117" s="153"/>
      <c r="F117" s="153"/>
      <c r="G117" s="153"/>
      <c r="H117" s="153"/>
      <c r="I117" s="153"/>
      <c r="J117" s="153"/>
      <c r="K117" s="153"/>
      <c r="N117" s="2"/>
      <c r="O117" s="2"/>
    </row>
    <row r="118" spans="1:15" ht="48.75" customHeight="1" x14ac:dyDescent="0.25">
      <c r="A118" s="149"/>
      <c r="B118" s="152" t="s">
        <v>41</v>
      </c>
      <c r="C118" s="153"/>
      <c r="D118" s="153"/>
      <c r="E118" s="153"/>
      <c r="F118" s="153"/>
      <c r="G118" s="153"/>
      <c r="H118" s="153"/>
      <c r="I118" s="153"/>
      <c r="J118" s="153"/>
      <c r="K118" s="153"/>
      <c r="N118" s="2"/>
      <c r="O118" s="2"/>
    </row>
    <row r="119" spans="1:15" x14ac:dyDescent="0.25">
      <c r="A119" s="30"/>
      <c r="B119" s="31" t="s">
        <v>32</v>
      </c>
      <c r="C119" s="30"/>
      <c r="D119" s="29"/>
      <c r="E119" s="46"/>
      <c r="F119" s="22"/>
      <c r="G119" s="22"/>
      <c r="H119" s="22"/>
      <c r="I119" s="22"/>
      <c r="J119" s="22"/>
      <c r="K119" s="22"/>
      <c r="N119" s="2"/>
      <c r="O119" s="2"/>
    </row>
    <row r="120" spans="1:15" x14ac:dyDescent="0.25">
      <c r="A120" s="26">
        <v>1</v>
      </c>
      <c r="B120" s="163" t="s">
        <v>16</v>
      </c>
      <c r="C120" s="163"/>
      <c r="D120" s="163"/>
      <c r="E120" s="46"/>
      <c r="F120" s="22"/>
      <c r="G120" s="22"/>
      <c r="H120" s="22"/>
      <c r="I120" s="22"/>
      <c r="J120" s="22"/>
      <c r="K120" s="22"/>
      <c r="N120" s="2"/>
      <c r="O120" s="2"/>
    </row>
    <row r="121" spans="1:15" x14ac:dyDescent="0.25">
      <c r="A121" s="26">
        <v>2</v>
      </c>
      <c r="B121" s="25" t="s">
        <v>15</v>
      </c>
      <c r="C121" s="28"/>
      <c r="D121" s="27"/>
      <c r="E121" s="46"/>
      <c r="F121" s="22"/>
      <c r="G121" s="22"/>
      <c r="H121" s="22"/>
      <c r="I121" s="22"/>
      <c r="J121" s="22"/>
      <c r="K121" s="22"/>
      <c r="N121" s="2"/>
      <c r="O121" s="2"/>
    </row>
    <row r="122" spans="1:15" x14ac:dyDescent="0.25">
      <c r="A122" s="26">
        <v>3</v>
      </c>
      <c r="B122" s="25" t="s">
        <v>14</v>
      </c>
      <c r="C122" s="28"/>
      <c r="D122" s="27"/>
      <c r="E122" s="46"/>
      <c r="F122" s="22"/>
      <c r="G122" s="22"/>
      <c r="H122" s="22"/>
      <c r="I122" s="22"/>
      <c r="J122" s="22"/>
      <c r="K122" s="22"/>
      <c r="N122" s="2"/>
      <c r="O122" s="2"/>
    </row>
    <row r="123" spans="1:15" x14ac:dyDescent="0.25">
      <c r="A123" s="26">
        <v>4</v>
      </c>
      <c r="B123" s="25" t="s">
        <v>33</v>
      </c>
      <c r="C123" s="28"/>
      <c r="D123" s="27"/>
      <c r="E123" s="46"/>
      <c r="F123" s="22"/>
      <c r="G123" s="22"/>
      <c r="H123" s="22"/>
      <c r="I123" s="22"/>
      <c r="J123" s="22"/>
      <c r="K123" s="22"/>
      <c r="N123" s="2"/>
      <c r="O123" s="2"/>
    </row>
    <row r="124" spans="1:15" x14ac:dyDescent="0.25">
      <c r="A124" s="26">
        <v>5</v>
      </c>
      <c r="B124" s="25" t="s">
        <v>34</v>
      </c>
      <c r="C124" s="28"/>
      <c r="D124" s="27"/>
      <c r="E124" s="46"/>
      <c r="F124" s="22"/>
      <c r="G124" s="22"/>
      <c r="H124" s="22"/>
      <c r="I124" s="22"/>
      <c r="J124" s="22"/>
      <c r="K124" s="22"/>
      <c r="N124" s="2"/>
      <c r="O124" s="2"/>
    </row>
    <row r="125" spans="1:15" x14ac:dyDescent="0.25">
      <c r="A125" s="26">
        <v>6</v>
      </c>
      <c r="B125" s="25" t="s">
        <v>35</v>
      </c>
      <c r="C125" s="28"/>
      <c r="D125" s="27"/>
      <c r="E125" s="46"/>
      <c r="F125" s="22"/>
      <c r="G125" s="22"/>
      <c r="H125" s="22"/>
      <c r="I125" s="22"/>
      <c r="J125" s="22"/>
      <c r="K125" s="22"/>
      <c r="N125" s="2"/>
      <c r="O125" s="2"/>
    </row>
    <row r="126" spans="1:15" x14ac:dyDescent="0.25">
      <c r="A126" s="26">
        <v>7</v>
      </c>
      <c r="B126" s="25" t="s">
        <v>36</v>
      </c>
      <c r="C126" s="28"/>
      <c r="D126" s="27"/>
      <c r="E126" s="46"/>
      <c r="F126" s="22"/>
      <c r="G126" s="22"/>
      <c r="H126" s="22"/>
      <c r="I126" s="22"/>
      <c r="J126" s="22"/>
      <c r="K126" s="22"/>
      <c r="N126" s="2"/>
      <c r="O126" s="2"/>
    </row>
    <row r="127" spans="1:15" x14ac:dyDescent="0.25">
      <c r="A127" s="26">
        <v>8</v>
      </c>
      <c r="B127" s="25" t="s">
        <v>37</v>
      </c>
      <c r="C127" s="28"/>
      <c r="D127" s="27"/>
      <c r="E127" s="46"/>
      <c r="F127" s="22"/>
      <c r="G127" s="22"/>
      <c r="H127" s="22"/>
      <c r="I127" s="22"/>
      <c r="J127" s="22"/>
      <c r="K127" s="22"/>
      <c r="N127" s="2"/>
      <c r="O127" s="2"/>
    </row>
    <row r="128" spans="1:15" x14ac:dyDescent="0.25">
      <c r="A128" s="26">
        <v>9</v>
      </c>
      <c r="B128" s="25" t="s">
        <v>38</v>
      </c>
      <c r="C128" s="28"/>
      <c r="D128" s="27"/>
      <c r="E128" s="46"/>
      <c r="F128" s="22"/>
      <c r="G128" s="22"/>
      <c r="H128" s="22"/>
      <c r="I128" s="22"/>
      <c r="J128" s="22"/>
      <c r="K128" s="22"/>
      <c r="N128" s="2"/>
      <c r="O128" s="2"/>
    </row>
    <row r="129" spans="1:15" x14ac:dyDescent="0.25">
      <c r="A129" s="26">
        <v>10</v>
      </c>
      <c r="B129" s="25" t="s">
        <v>39</v>
      </c>
      <c r="C129" s="24"/>
      <c r="D129" s="23"/>
      <c r="E129" s="46"/>
      <c r="F129" s="22"/>
      <c r="G129" s="22"/>
      <c r="H129" s="22"/>
      <c r="I129" s="22"/>
      <c r="J129" s="22"/>
      <c r="K129" s="22"/>
      <c r="N129" s="2"/>
      <c r="O129" s="2"/>
    </row>
    <row r="130" spans="1:15" x14ac:dyDescent="0.25">
      <c r="A130" s="26">
        <v>11</v>
      </c>
      <c r="B130" s="25" t="s">
        <v>13</v>
      </c>
      <c r="C130" s="24"/>
      <c r="D130" s="23"/>
      <c r="E130" s="46"/>
      <c r="F130" s="22"/>
      <c r="G130" s="22"/>
      <c r="H130" s="22"/>
      <c r="I130" s="22"/>
      <c r="J130" s="22"/>
      <c r="K130" s="22"/>
      <c r="N130" s="2"/>
      <c r="O130" s="2"/>
    </row>
    <row r="131" spans="1:15" ht="15.75" customHeight="1" x14ac:dyDescent="0.25">
      <c r="A131" s="26">
        <v>12</v>
      </c>
      <c r="B131" s="25" t="s">
        <v>19</v>
      </c>
      <c r="C131" s="24"/>
      <c r="D131" s="23"/>
      <c r="E131" s="46"/>
      <c r="F131" s="22"/>
      <c r="G131" s="22"/>
      <c r="H131" s="22"/>
      <c r="I131" s="22"/>
      <c r="J131" s="22"/>
      <c r="K131" s="22"/>
    </row>
    <row r="132" spans="1:15" s="21" customFormat="1" x14ac:dyDescent="0.25">
      <c r="A132" s="19"/>
      <c r="B132" s="18"/>
      <c r="C132" s="17"/>
      <c r="D132" s="16"/>
      <c r="E132" s="46"/>
      <c r="F132" s="22"/>
      <c r="G132" s="22"/>
      <c r="H132" s="22"/>
      <c r="I132" s="22"/>
      <c r="J132" s="22"/>
      <c r="K132" s="22"/>
    </row>
    <row r="133" spans="1:15" s="58" customFormat="1" ht="18" customHeight="1" x14ac:dyDescent="0.25">
      <c r="A133" s="54" t="s">
        <v>42</v>
      </c>
      <c r="B133" s="55"/>
      <c r="C133" s="56"/>
      <c r="D133" s="57"/>
      <c r="E133" s="45"/>
      <c r="F133" s="22"/>
      <c r="G133" s="22"/>
      <c r="H133" s="22"/>
      <c r="I133" s="22"/>
      <c r="J133" s="22"/>
      <c r="K133" s="22"/>
    </row>
    <row r="134" spans="1:15" s="32" customFormat="1" ht="12" customHeight="1" x14ac:dyDescent="0.25">
      <c r="A134" s="49"/>
      <c r="B134" s="50"/>
      <c r="C134" s="20"/>
      <c r="D134" s="16"/>
      <c r="E134" s="46"/>
      <c r="F134" s="22"/>
      <c r="G134" s="22"/>
      <c r="H134" s="22"/>
      <c r="I134" s="22"/>
      <c r="J134" s="22"/>
      <c r="K134" s="22"/>
    </row>
    <row r="135" spans="1:15" s="52" customFormat="1" ht="15" customHeight="1" x14ac:dyDescent="0.2">
      <c r="A135" s="51" t="s">
        <v>56</v>
      </c>
      <c r="B135" s="51"/>
      <c r="C135" s="51"/>
      <c r="D135" s="51"/>
      <c r="E135" s="51"/>
      <c r="F135" s="51"/>
      <c r="G135" s="51"/>
      <c r="H135" s="51"/>
      <c r="I135" s="51"/>
      <c r="J135" s="51"/>
      <c r="K135" s="51"/>
      <c r="L135" s="59"/>
    </row>
    <row r="136" spans="1:15" s="52" customFormat="1" ht="12.75" customHeight="1" x14ac:dyDescent="0.2">
      <c r="A136" s="53"/>
      <c r="B136" s="161" t="s">
        <v>57</v>
      </c>
      <c r="C136" s="162"/>
      <c r="D136" s="160"/>
      <c r="E136" s="160"/>
      <c r="F136" s="160"/>
      <c r="G136" s="160"/>
      <c r="H136" s="160"/>
      <c r="I136" s="160"/>
      <c r="J136" s="160"/>
      <c r="K136" s="160"/>
      <c r="L136" s="60"/>
    </row>
    <row r="137" spans="1:15" s="52" customFormat="1" ht="12.75" x14ac:dyDescent="0.2">
      <c r="A137" s="53"/>
      <c r="B137" s="161" t="s">
        <v>58</v>
      </c>
      <c r="C137" s="162"/>
      <c r="D137" s="159"/>
      <c r="E137" s="159"/>
      <c r="F137" s="159"/>
      <c r="G137" s="159"/>
      <c r="H137" s="159"/>
      <c r="I137" s="159"/>
      <c r="J137" s="159"/>
      <c r="K137" s="159"/>
      <c r="L137" s="61"/>
    </row>
    <row r="138" spans="1:15" s="52" customFormat="1" ht="12.75" x14ac:dyDescent="0.2">
      <c r="A138" s="53"/>
      <c r="B138" s="173" t="s">
        <v>59</v>
      </c>
      <c r="C138" s="174"/>
      <c r="D138" s="160"/>
      <c r="E138" s="160"/>
      <c r="F138" s="160"/>
      <c r="G138" s="160"/>
      <c r="H138" s="160"/>
      <c r="I138" s="160"/>
      <c r="J138" s="160"/>
      <c r="K138" s="160"/>
      <c r="L138" s="60"/>
    </row>
    <row r="139" spans="1:15" s="52" customFormat="1" ht="12.75" x14ac:dyDescent="0.2">
      <c r="A139" s="53"/>
      <c r="B139" s="173" t="s">
        <v>223</v>
      </c>
      <c r="C139" s="174"/>
      <c r="D139" s="160"/>
      <c r="E139" s="160"/>
      <c r="F139" s="160"/>
      <c r="G139" s="160"/>
      <c r="H139" s="160"/>
      <c r="I139" s="160"/>
      <c r="J139" s="160"/>
      <c r="K139" s="160"/>
      <c r="L139" s="60"/>
    </row>
    <row r="140" spans="1:15" s="52" customFormat="1" ht="12.75" customHeight="1" x14ac:dyDescent="0.2">
      <c r="A140" s="53"/>
      <c r="B140" s="171" t="s">
        <v>60</v>
      </c>
      <c r="C140" s="172"/>
      <c r="D140" s="175" t="s">
        <v>61</v>
      </c>
      <c r="E140" s="176"/>
      <c r="F140" s="176"/>
      <c r="G140" s="176"/>
      <c r="H140" s="176"/>
      <c r="I140" s="176"/>
      <c r="J140" s="176"/>
      <c r="K140" s="177"/>
      <c r="L140" s="61"/>
    </row>
    <row r="141" spans="1:15" s="52" customFormat="1" ht="12.75" customHeight="1" x14ac:dyDescent="0.2">
      <c r="A141" s="53"/>
      <c r="B141" s="161" t="s">
        <v>62</v>
      </c>
      <c r="C141" s="162"/>
      <c r="D141" s="168" t="s">
        <v>63</v>
      </c>
      <c r="E141" s="169"/>
      <c r="F141" s="169"/>
      <c r="G141" s="169"/>
      <c r="H141" s="169"/>
      <c r="I141" s="169"/>
      <c r="J141" s="169"/>
      <c r="K141" s="170"/>
      <c r="L141" s="60"/>
    </row>
    <row r="142" spans="1:15" s="52" customFormat="1" ht="12.75" x14ac:dyDescent="0.2">
      <c r="A142" s="53"/>
      <c r="B142" s="161" t="s">
        <v>64</v>
      </c>
      <c r="C142" s="162"/>
      <c r="D142" s="168" t="s">
        <v>65</v>
      </c>
      <c r="E142" s="169"/>
      <c r="F142" s="169"/>
      <c r="G142" s="169"/>
      <c r="H142" s="169"/>
      <c r="I142" s="169"/>
      <c r="J142" s="169"/>
      <c r="K142" s="170"/>
      <c r="L142" s="62"/>
    </row>
    <row r="143" spans="1:15" s="52" customFormat="1" ht="12.75" customHeight="1" x14ac:dyDescent="0.2">
      <c r="A143" s="53"/>
      <c r="B143" s="161" t="s">
        <v>66</v>
      </c>
      <c r="C143" s="162"/>
      <c r="D143" s="168" t="s">
        <v>67</v>
      </c>
      <c r="E143" s="169"/>
      <c r="F143" s="169"/>
      <c r="G143" s="169"/>
      <c r="H143" s="169"/>
      <c r="I143" s="169"/>
      <c r="J143" s="169"/>
      <c r="K143" s="170"/>
      <c r="L143" s="62"/>
    </row>
    <row r="144" spans="1:15" ht="15.75" customHeight="1" x14ac:dyDescent="0.25">
      <c r="A144" s="165" t="s">
        <v>43</v>
      </c>
      <c r="B144" s="165"/>
      <c r="C144" s="165"/>
      <c r="D144" s="165"/>
      <c r="E144" s="165"/>
      <c r="F144" s="165"/>
      <c r="G144" s="165"/>
      <c r="H144" s="165"/>
      <c r="I144" s="165"/>
      <c r="J144" s="165"/>
      <c r="K144" s="165"/>
      <c r="L144" s="12"/>
    </row>
    <row r="145" spans="1:12" x14ac:dyDescent="0.25">
      <c r="A145" s="165"/>
      <c r="B145" s="165"/>
      <c r="C145" s="165"/>
      <c r="D145" s="165"/>
      <c r="E145" s="165"/>
      <c r="F145" s="165"/>
      <c r="G145" s="165"/>
      <c r="H145" s="165"/>
      <c r="I145" s="165"/>
      <c r="J145" s="165"/>
      <c r="K145" s="165"/>
      <c r="L145" s="12"/>
    </row>
    <row r="146" spans="1:12" x14ac:dyDescent="0.25">
      <c r="A146" s="165"/>
      <c r="B146" s="165"/>
      <c r="C146" s="165"/>
      <c r="D146" s="165"/>
      <c r="E146" s="165"/>
      <c r="F146" s="165"/>
      <c r="G146" s="165"/>
      <c r="H146" s="165"/>
      <c r="I146" s="165"/>
      <c r="J146" s="165"/>
      <c r="K146" s="165"/>
      <c r="L146" s="12"/>
    </row>
    <row r="147" spans="1:12" x14ac:dyDescent="0.25">
      <c r="A147" s="165"/>
      <c r="B147" s="165"/>
      <c r="C147" s="165"/>
      <c r="D147" s="165"/>
      <c r="E147" s="165"/>
      <c r="F147" s="165"/>
      <c r="G147" s="165"/>
      <c r="H147" s="165"/>
      <c r="I147" s="165"/>
      <c r="J147" s="165"/>
      <c r="K147" s="165"/>
      <c r="L147" s="12"/>
    </row>
    <row r="148" spans="1:12" x14ac:dyDescent="0.25">
      <c r="A148" s="11"/>
      <c r="B148" s="11"/>
      <c r="C148" s="64"/>
      <c r="D148" s="13"/>
      <c r="E148" s="47"/>
      <c r="F148" s="12"/>
      <c r="G148" s="12"/>
      <c r="H148" s="12"/>
      <c r="I148" s="12"/>
      <c r="J148" s="12"/>
      <c r="K148" s="12"/>
      <c r="L148" s="12"/>
    </row>
    <row r="149" spans="1:12" x14ac:dyDescent="0.25">
      <c r="B149" s="166" t="s">
        <v>12</v>
      </c>
      <c r="C149" s="166"/>
      <c r="D149" s="167" t="s">
        <v>11</v>
      </c>
      <c r="E149" s="167"/>
      <c r="F149" s="167"/>
      <c r="G149" s="167"/>
      <c r="H149" s="167"/>
      <c r="I149" s="167"/>
      <c r="J149" s="167"/>
      <c r="K149" s="167"/>
    </row>
    <row r="150" spans="1:12" x14ac:dyDescent="0.25">
      <c r="B150" s="164" t="s">
        <v>44</v>
      </c>
      <c r="C150" s="164"/>
      <c r="D150" s="164" t="s">
        <v>10</v>
      </c>
      <c r="E150" s="164"/>
      <c r="F150" s="164"/>
      <c r="G150" s="164"/>
      <c r="H150" s="15"/>
      <c r="I150" s="14"/>
      <c r="J150" s="14"/>
      <c r="K150" s="14"/>
    </row>
  </sheetData>
  <autoFilter ref="A18:K18">
    <filterColumn colId="5" showButton="0"/>
    <filterColumn colId="6" showButton="0"/>
  </autoFilter>
  <mergeCells count="72">
    <mergeCell ref="D138:K138"/>
    <mergeCell ref="D139:K139"/>
    <mergeCell ref="B142:C142"/>
    <mergeCell ref="B140:C140"/>
    <mergeCell ref="B138:C138"/>
    <mergeCell ref="B139:C139"/>
    <mergeCell ref="D140:K140"/>
    <mergeCell ref="B143:C143"/>
    <mergeCell ref="B150:C150"/>
    <mergeCell ref="D150:G150"/>
    <mergeCell ref="B141:C141"/>
    <mergeCell ref="A144:K147"/>
    <mergeCell ref="B149:C149"/>
    <mergeCell ref="D149:K149"/>
    <mergeCell ref="D141:K141"/>
    <mergeCell ref="D142:K142"/>
    <mergeCell ref="D143:K143"/>
    <mergeCell ref="D137:K137"/>
    <mergeCell ref="B117:K117"/>
    <mergeCell ref="B115:K115"/>
    <mergeCell ref="B108:K108"/>
    <mergeCell ref="B109:K109"/>
    <mergeCell ref="D136:K136"/>
    <mergeCell ref="B136:C136"/>
    <mergeCell ref="B137:C137"/>
    <mergeCell ref="B118:K118"/>
    <mergeCell ref="B120:D120"/>
    <mergeCell ref="A4:G4"/>
    <mergeCell ref="C6:D6"/>
    <mergeCell ref="A3:G3"/>
    <mergeCell ref="A9:B9"/>
    <mergeCell ref="G8:K8"/>
    <mergeCell ref="G9:K9"/>
    <mergeCell ref="D8:F8"/>
    <mergeCell ref="D9:F9"/>
    <mergeCell ref="A107:A118"/>
    <mergeCell ref="F19:H19"/>
    <mergeCell ref="B116:K116"/>
    <mergeCell ref="B112:K112"/>
    <mergeCell ref="B113:K113"/>
    <mergeCell ref="B110:K110"/>
    <mergeCell ref="B111:K111"/>
    <mergeCell ref="F20:H20"/>
    <mergeCell ref="B107:K107"/>
    <mergeCell ref="B114:K114"/>
    <mergeCell ref="F32:H32"/>
    <mergeCell ref="F55:H55"/>
    <mergeCell ref="F82:H82"/>
    <mergeCell ref="F95:H95"/>
    <mergeCell ref="F99:H99"/>
    <mergeCell ref="F103:H103"/>
    <mergeCell ref="A16:A17"/>
    <mergeCell ref="F16:H16"/>
    <mergeCell ref="E16:E17"/>
    <mergeCell ref="D16:D17"/>
    <mergeCell ref="C16:C17"/>
    <mergeCell ref="B16:B17"/>
    <mergeCell ref="F90:H90"/>
    <mergeCell ref="G10:K10"/>
    <mergeCell ref="G11:K11"/>
    <mergeCell ref="D10:F10"/>
    <mergeCell ref="D11:F11"/>
    <mergeCell ref="D12:F12"/>
    <mergeCell ref="G12:K12"/>
    <mergeCell ref="D13:F13"/>
    <mergeCell ref="D14:F14"/>
    <mergeCell ref="G13:K13"/>
    <mergeCell ref="G14:K14"/>
    <mergeCell ref="I16:K16"/>
    <mergeCell ref="D15:F15"/>
    <mergeCell ref="G15:K15"/>
    <mergeCell ref="F18:H18"/>
  </mergeCells>
  <pageMargins left="0.23622047244094491" right="0.23622047244094491" top="0.74803149606299213" bottom="0.74803149606299213" header="0.31496062992125984" footer="0.31496062992125984"/>
  <pageSetup paperSize="9" scale="2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Устройство отверстий</vt:lpstr>
      <vt:lpstr>'Устройство отверстий'!Заголовки_для_печати</vt:lpstr>
      <vt:lpstr>'Устройство отверстий'!Область_печати</vt:lpstr>
    </vt:vector>
  </TitlesOfParts>
  <Company>Эталон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Дмитрий Кашинский</dc:creator>
  <cp:lastModifiedBy>Дудкина Дарья Викторовна</cp:lastModifiedBy>
  <cp:lastPrinted>2024-11-05T09:20:27Z</cp:lastPrinted>
  <dcterms:created xsi:type="dcterms:W3CDTF">2012-02-18T10:18:33Z</dcterms:created>
  <dcterms:modified xsi:type="dcterms:W3CDTF">2025-01-28T08:28:14Z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